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https://edinburghcouncil-my.sharepoint.com/personal/9051439_edinburgh_gov_uk/Documents/To Attach to Trent/"/>
    </mc:Choice>
  </mc:AlternateContent>
  <xr:revisionPtr revIDLastSave="0" documentId="8_{7CE65F4B-66FC-424A-A856-2911DC34A3B4}" xr6:coauthVersionLast="47" xr6:coauthVersionMax="47" xr10:uidLastSave="{00000000-0000-0000-0000-000000000000}"/>
  <bookViews>
    <workbookView xWindow="3075" yWindow="3075" windowWidth="20535" windowHeight="11835" xr2:uid="{00000000-000D-0000-FFFF-FFFF00000000}"/>
  </bookViews>
  <sheets>
    <sheet name="Calculator blank" sheetId="5" r:id="rId1"/>
    <sheet name="Calculator formulas" sheetId="1" r:id="rId2"/>
    <sheet name="Guidance_Explanatory Note" sheetId="4" r:id="rId3"/>
    <sheet name="Secondary Examples" sheetId="3" r:id="rId4"/>
    <sheet name="Primary Examples" sheetId="6" r:id="rId5"/>
  </sheets>
  <definedNames>
    <definedName name="_xlnm.Print_Area" localSheetId="4">'Primary Examples'!$A$1:$G$107</definedName>
    <definedName name="_xlnm.Print_Area" localSheetId="3">'Secondary Examples'!$A$1:$H$77</definedName>
    <definedName name="_xlnm.Print_Titles" localSheetId="0">'Calculator blank'!$1:$1</definedName>
    <definedName name="_xlnm.Print_Titles" localSheetId="1">'Calculator formulas'!$1:$1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4" i="6" l="1"/>
  <c r="G97" i="6" s="1"/>
  <c r="B94" i="6"/>
  <c r="B97" i="6" s="1"/>
  <c r="G92" i="6"/>
  <c r="D92" i="6"/>
  <c r="C92" i="6"/>
  <c r="B92" i="6"/>
  <c r="G72" i="6"/>
  <c r="G75" i="6" s="1"/>
  <c r="G78" i="6" s="1"/>
  <c r="B72" i="6"/>
  <c r="B75" i="6" s="1"/>
  <c r="G70" i="6"/>
  <c r="D70" i="6"/>
  <c r="C70" i="6"/>
  <c r="B70" i="6"/>
  <c r="B48" i="6"/>
  <c r="B51" i="6" s="1"/>
  <c r="D46" i="6"/>
  <c r="C46" i="6"/>
  <c r="B46" i="6"/>
  <c r="B21" i="6"/>
  <c r="B24" i="6" s="1"/>
  <c r="D19" i="6"/>
  <c r="C19" i="6"/>
  <c r="B19" i="6"/>
  <c r="G15" i="5"/>
  <c r="G19" i="5" s="1"/>
  <c r="B15" i="5"/>
  <c r="B19" i="5" s="1"/>
  <c r="G13" i="5"/>
  <c r="D13" i="5"/>
  <c r="C13" i="5"/>
  <c r="B13" i="5"/>
  <c r="L12" i="1"/>
  <c r="K12" i="1"/>
  <c r="L11" i="1"/>
  <c r="K11" i="1"/>
  <c r="L10" i="1"/>
  <c r="K10" i="1"/>
  <c r="L9" i="1"/>
  <c r="K9" i="1"/>
  <c r="L8" i="1"/>
  <c r="K8" i="1"/>
  <c r="B74" i="6" l="1"/>
  <c r="B80" i="6" s="1"/>
  <c r="B50" i="6"/>
  <c r="B56" i="6" s="1"/>
  <c r="B96" i="6"/>
  <c r="B98" i="6" s="1"/>
  <c r="B23" i="6"/>
  <c r="B29" i="6" s="1"/>
  <c r="K13" i="1"/>
  <c r="L13" i="1"/>
  <c r="B17" i="5"/>
  <c r="G17" i="5" s="1"/>
  <c r="G25" i="5" s="1"/>
  <c r="B100" i="6" l="1"/>
  <c r="B78" i="6"/>
  <c r="B54" i="6"/>
  <c r="B27" i="6"/>
  <c r="B76" i="6"/>
  <c r="G74" i="6"/>
  <c r="G80" i="6" s="1"/>
  <c r="B23" i="5"/>
  <c r="G21" i="5"/>
  <c r="B21" i="5"/>
  <c r="G96" i="6"/>
  <c r="B102" i="6"/>
  <c r="B52" i="6"/>
  <c r="B25" i="6"/>
  <c r="B25" i="5"/>
  <c r="G23" i="5"/>
  <c r="G102" i="6" l="1"/>
  <c r="G100" i="6"/>
  <c r="G98" i="6"/>
  <c r="G76" i="6"/>
  <c r="B16" i="1"/>
  <c r="B20" i="1" s="1"/>
  <c r="G14" i="1" l="1"/>
  <c r="B15" i="3"/>
  <c r="C15" i="3"/>
  <c r="D15" i="3"/>
  <c r="B19" i="3" s="1"/>
  <c r="B25" i="3" s="1"/>
  <c r="B17" i="3"/>
  <c r="B20" i="3" s="1"/>
  <c r="B23" i="3" s="1"/>
  <c r="B40" i="3"/>
  <c r="C40" i="3"/>
  <c r="D40" i="3"/>
  <c r="B44" i="3" s="1"/>
  <c r="G40" i="3"/>
  <c r="B42" i="3"/>
  <c r="B45" i="3" s="1"/>
  <c r="B48" i="3" s="1"/>
  <c r="G42" i="3"/>
  <c r="G45" i="3" s="1"/>
  <c r="G48" i="3" s="1"/>
  <c r="B62" i="3"/>
  <c r="C62" i="3"/>
  <c r="D62" i="3"/>
  <c r="B66" i="3" s="1"/>
  <c r="G62" i="3"/>
  <c r="B64" i="3"/>
  <c r="B67" i="3" s="1"/>
  <c r="G64" i="3"/>
  <c r="G67" i="3" s="1"/>
  <c r="G70" i="3" s="1"/>
  <c r="B14" i="1"/>
  <c r="C14" i="1"/>
  <c r="D14" i="1"/>
  <c r="G16" i="1"/>
  <c r="G20" i="1" s="1"/>
  <c r="B68" i="3" l="1"/>
  <c r="B70" i="3"/>
  <c r="B21" i="3"/>
  <c r="B46" i="3"/>
  <c r="B72" i="3"/>
  <c r="G66" i="3"/>
  <c r="G72" i="3" s="1"/>
  <c r="G44" i="3"/>
  <c r="G50" i="3" s="1"/>
  <c r="B50" i="3"/>
  <c r="B18" i="1"/>
  <c r="B26" i="1" l="1"/>
  <c r="B24" i="1"/>
  <c r="B22" i="1"/>
  <c r="G46" i="3"/>
  <c r="G68" i="3"/>
  <c r="G18" i="1"/>
  <c r="G22" i="1" l="1"/>
  <c r="G24" i="1"/>
  <c r="G26" i="1"/>
</calcChain>
</file>

<file path=xl/sharedStrings.xml><?xml version="1.0" encoding="utf-8"?>
<sst xmlns="http://schemas.openxmlformats.org/spreadsheetml/2006/main" count="345" uniqueCount="119">
  <si>
    <t>Calculator to equalise public holidays and in-service days for part-time teachers</t>
  </si>
  <si>
    <t>A</t>
  </si>
  <si>
    <t>B</t>
  </si>
  <si>
    <t>C</t>
  </si>
  <si>
    <t>D</t>
  </si>
  <si>
    <t>E</t>
  </si>
  <si>
    <t>G</t>
  </si>
  <si>
    <t>Day worked</t>
  </si>
  <si>
    <t>Number for Year</t>
  </si>
  <si>
    <t>Length of day for Pupil in minutes</t>
  </si>
  <si>
    <t>Contracted minutes for P/T Teacher</t>
  </si>
  <si>
    <t>Monday</t>
  </si>
  <si>
    <t>Tuesday</t>
  </si>
  <si>
    <t>Wednesday</t>
  </si>
  <si>
    <t>Thursday</t>
  </si>
  <si>
    <t>Friday</t>
  </si>
  <si>
    <t>Enter 1 in cell E13 if teacher works every second Friday</t>
  </si>
  <si>
    <t>Totals</t>
  </si>
  <si>
    <t>Total pupil year in mins</t>
  </si>
  <si>
    <t>Teacher Paid FTE</t>
  </si>
  <si>
    <t>Teacher Worked FTE</t>
  </si>
  <si>
    <t>FTE Public Holiday Days due to/from the teacher</t>
  </si>
  <si>
    <t>Plus figure = time due to teacher i.e. toil.                                         Minus figure = time due to school i.e. extra time to be worked</t>
  </si>
  <si>
    <t>FTE Public Holiday Hours due to/from the teacher</t>
  </si>
  <si>
    <t>Contractual FTE in-service days</t>
  </si>
  <si>
    <t>Notes</t>
  </si>
  <si>
    <t xml:space="preserve">1 View the full guidance/explanatory note on the  "Guidance_Explanatory Note" tab </t>
  </si>
  <si>
    <t>2 View worked examples on the "Primary or Secondary Examples" tabs</t>
  </si>
  <si>
    <t>no. of days per year x pupil minutes</t>
  </si>
  <si>
    <t>no. of days per year x contracted minutes</t>
  </si>
  <si>
    <t>total minutes per year</t>
  </si>
  <si>
    <t>FTE difference</t>
  </si>
  <si>
    <t>690/1650 = Paid FTE</t>
  </si>
  <si>
    <t>FTE difference x total pupil year in minutes = minutes due to/from</t>
  </si>
  <si>
    <t>Average full pupil day minutes Monday to Thursday</t>
  </si>
  <si>
    <t>345*4/4 = 345</t>
  </si>
  <si>
    <t>Minutes to days (using the average)</t>
  </si>
  <si>
    <t>Minutes to hours</t>
  </si>
  <si>
    <t>Number for year</t>
  </si>
  <si>
    <t>Contracted minutes for P/T teacher</t>
  </si>
  <si>
    <t>The figures in cells B8 to B12 show the total annual number of weekdays available for pupils in the given session (190 days).  These figures are inserted for you.</t>
  </si>
  <si>
    <t>In cells C8 to C12 inclusive you should insert the length of the pupil day in your school, in minutes</t>
  </si>
  <si>
    <t>In cells D8 to D12 inclusive you should insert the number of minutes the teacher is contracted to work during each school day, including registration as appropriate.   i.e. including their NCCT time but excluding the additional contracted hours worked once school has finished for the day.                                          Note 1: Where a part-time teacher has been timetabled with insufficient or no non class contact time, you must increase the contracted daily minutes by 11.1% in primary schools and 22.2% in secondary schools to compensate.  This means that the figures in this column may be larger than the pupil day recorded in column C.                  Note 2: You must insert a figure 1 in cell E13 if the teacher works every second Friday. The figure in cell D12 must represent the average time worked on Fridays over the school session.  This calculation must be done manually.  Take the number of Fridays the teacher actually works in the session x the number of minutes the teacher is contracted to work on a Friday, divided by the total number of Fridays available in the session.  This amount is entered into cell D12 rounded to 1 decimal place.</t>
  </si>
  <si>
    <t>In cells G8 to G12 inclusive you should insert the number of days in the weeks the teacher is contracted to work over the remainder of the school session.     Note1:  Do not include the in-service days</t>
  </si>
  <si>
    <t>Enter the average over the session to 1 d.p.</t>
  </si>
  <si>
    <t>Enter figure 1 in this cell if teacher works every second Friday</t>
  </si>
  <si>
    <t>This figure shows the total number of days in the pupil year i.e. 190.</t>
  </si>
  <si>
    <t>This figure shows the total number of minutes in the pupil week.                                    Primary schools 1,500 mins  Secondary schools 1,650 mins.</t>
  </si>
  <si>
    <t xml:space="preserve">This figure shows the total number of minutes the teacher is contracted to work in a week taking into account alternate Friday working as appropriate  </t>
  </si>
  <si>
    <t>This figure shows the total number of days in the remainder of the pupil year to be worked.</t>
  </si>
  <si>
    <t>This figure shows the total number of minutes in the pupil year in the given session.                                            Primary schools 57,000 mins       Secondary schools 62,700 mins</t>
  </si>
  <si>
    <t xml:space="preserve">This figure shows the total number of minutes in the remainder of the given session.                                            </t>
  </si>
  <si>
    <t>This figure shows the FTE the teacher is paid for</t>
  </si>
  <si>
    <t>This figure shows the FTE the teacher actually works</t>
  </si>
  <si>
    <t>FTE Public Holidays due to/from the teacher</t>
  </si>
  <si>
    <t>This plus or minus figure shows the number of days due to/from the teacher over the school session, calculated to one decimal place and is the difference between the Paid FTE and Worked FTE</t>
  </si>
  <si>
    <t>Plus figure = time due to teacher i.e. toil. Minus figure = due to school i.e. extra time to be worked by teacher</t>
  </si>
  <si>
    <t>This plus or minus figure shows proportion of public holidays due to the teacher calculated to one decimal place.</t>
  </si>
  <si>
    <t xml:space="preserve">In-service days are worked pro rata by part time teachers.  The figure in this cell shows the contractual FTE in-service days for the teacher, to one decimal place.  </t>
  </si>
  <si>
    <t>The figure in this cell shows the contractual FTE in-service days for the teacher in the remainder of the session, to one decimal place. Note1: It may not be possible to complete these days. See note below.</t>
  </si>
  <si>
    <t xml:space="preserve">NOTE: Teachers are required to attend in service days pro rata to their FTE even if they fall on days on which they do not normally work.  </t>
  </si>
  <si>
    <t xml:space="preserve">It is necessary to agree at school level at the start of the session which days will be attended.  </t>
  </si>
  <si>
    <t>Example:  a teacher due the school 3.5 FTE days for public holidays has a contractual in service requirement of 2.5 days, alternatively they could attend 3</t>
  </si>
  <si>
    <t>days in-service and work 3 extra days or attend 4  in-service days and work 2 extra days or attend 5 days in-service and work 1 extra day.</t>
  </si>
  <si>
    <t>Secondary school example</t>
  </si>
  <si>
    <t>This shows an example for a school with a Monday to Thursday day length of 360 minutes and a Friday day</t>
  </si>
  <si>
    <t>length of 210 minutes.</t>
  </si>
  <si>
    <t>The part-time teacher works full session, all day Wednesday, Thursday and Friday.</t>
  </si>
  <si>
    <t>Day Worked</t>
  </si>
  <si>
    <t>Length of Day for Pupil in Minutes</t>
  </si>
  <si>
    <t>Contracted Minutes for P/T Teacher</t>
  </si>
  <si>
    <t>Works every Friday</t>
  </si>
  <si>
    <t>FTE Public Holiday Daysdue to/from the teacher</t>
  </si>
  <si>
    <t>Plus figure = time due to teacher i.e. toil.                                                                  Minus figure = time due to school i.e. extra time to be worked</t>
  </si>
  <si>
    <t>Teachers are required to attend in-service days pro rata to their FTE even if they fall on days on which they do not normally work.  It is necessary to agree at school level at the start of session which days will be attended.  See end of Guidance_Explanatory note for examples.</t>
  </si>
  <si>
    <t>Secondary Part Session Example</t>
  </si>
  <si>
    <t>Hours are as in example 1 above</t>
  </si>
  <si>
    <t>Number for Part Year</t>
  </si>
  <si>
    <t>Plus figure = time due to teacher i.e. toil.                               Minus figure = time due to school i.e. extra time to be worked</t>
  </si>
  <si>
    <t>Primary School Example One</t>
  </si>
  <si>
    <t>This shows an example for a school with a Monday to Thursday day length of 325 minutes and a Friday day</t>
  </si>
  <si>
    <t>length of 200 minutes.</t>
  </si>
  <si>
    <t>The part-time teacher works full session, all day Monday, Tuesday and every other Friday.</t>
  </si>
  <si>
    <t>However the total contracted hours is adjusted to reflect that the teacher is paid on the basis that they work half</t>
  </si>
  <si>
    <t>the Fridays, and consequently there appears to be a wrong total in Column D</t>
  </si>
  <si>
    <t>In fact this has been taken account of in the algorithms of the spreadsheet</t>
  </si>
  <si>
    <t>Enter 1 in column E if teacher works every second Friday</t>
  </si>
  <si>
    <t>Works alternate Fridays</t>
  </si>
  <si>
    <t>See note above re column D total</t>
  </si>
  <si>
    <t>Plus figure = time due to teacher i.e. toil.                                                                     Minus figure = time due to school i.e. extra time to be worked</t>
  </si>
  <si>
    <t>Primary School Example Two</t>
  </si>
  <si>
    <t>This shows an example for a school with a Monday to Thursday day length of 325 minutes and a Friday day length</t>
  </si>
  <si>
    <t>of 200 minutes.</t>
  </si>
  <si>
    <t>It has been agreed that the teacher does not have non-contact time on these days.</t>
  </si>
  <si>
    <t>D = 325+11.1% to reflect full class contact time</t>
  </si>
  <si>
    <t>D = 200+11.1% to reflect full class contact time.  Works every Friday.</t>
  </si>
  <si>
    <t>Part Session Example</t>
  </si>
  <si>
    <t>Teachers</t>
  </si>
  <si>
    <t>Number days for Year</t>
  </si>
  <si>
    <t>Number days for part year</t>
  </si>
  <si>
    <t xml:space="preserve">Complete G6 if the teacher is contracted to work over the remainder of the school session.  Do not include in service days.    </t>
  </si>
  <si>
    <t>Plus figure = hours due to teacher i.e. toil.                                         Minus figure = hours due to school i.e. extra time to be worked</t>
  </si>
  <si>
    <t>difference between FTE worked and paid</t>
  </si>
  <si>
    <t>24495/61935 = worked FTE</t>
  </si>
  <si>
    <t xml:space="preserve">For the complete session therefore, you require to complete 2 spreadsheets, one for each period. </t>
  </si>
  <si>
    <t xml:space="preserve">For the complete session therefore, you require to complete 2 spreadsheets, one for each period.  </t>
  </si>
  <si>
    <t>The number of Fridays actually worked is 20 out of the possible 39.</t>
  </si>
  <si>
    <t>20/39 Fridays worked so 20/39 x200=102.56</t>
  </si>
  <si>
    <t>Primary teacher takes up post on a part time basis on 22nd April 2025 for remainder of session</t>
  </si>
  <si>
    <t>Same Teacher worked full time for the first part of the session prior to reducing their hours on 21st April 2025.</t>
  </si>
  <si>
    <t>Same Teacher worked full time for the first part of the session prior to reducing their hours on 21st April 2025</t>
  </si>
  <si>
    <t xml:space="preserve">Secondary teacher takes up post on a part time basis on 21st April 2025 for remainder of session </t>
  </si>
  <si>
    <t>0.3911-0.4182 = (-0.0271)</t>
  </si>
  <si>
    <t>(-0.0271)*62625 =  -1697mins</t>
  </si>
  <si>
    <t>(-1697/345 = -4.9 days)</t>
  </si>
  <si>
    <t>(-1697/60 = -28.2 hours)</t>
  </si>
  <si>
    <t>Session 2025-2026</t>
  </si>
  <si>
    <t>Working weeks for 2025/26 = 38.</t>
  </si>
  <si>
    <t>Session 2025-26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</si>
</sst>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
  </numFmts>
  <fonts count="13" x14ac:knownFonts="1">
    <font>
      <sz val="10"/>
      <name val="Arial"/>
    </font>
    <font>
      <sz val="10"/>
      <name val="Arial"/>
      <family val="2"/>
    </font>
    <font>
      <b/>
      <sz val="10"/>
      <name val="Arial"/>
      <family val="2"/>
    </font>
    <font>
      <sz val="10"/>
      <name val="Arial"/>
      <family val="2"/>
    </font>
    <font>
      <b/>
      <u/>
      <sz val="10"/>
      <name val="Arial"/>
      <family val="2"/>
    </font>
    <font>
      <sz val="9"/>
      <name val="Arial"/>
      <family val="2"/>
    </font>
    <font>
      <sz val="8"/>
      <name val="Arial"/>
      <family val="2"/>
    </font>
    <font>
      <b/>
      <sz val="10"/>
      <color indexed="17"/>
      <name val="Arial"/>
      <family val="2"/>
    </font>
    <font>
      <sz val="8"/>
      <name val="Arial"/>
      <family val="2"/>
    </font>
    <font>
      <b/>
      <sz val="11"/>
      <name val="Arial"/>
      <family val="2"/>
    </font>
    <font>
      <b/>
      <sz val="12"/>
      <name val="Arial"/>
      <family val="2"/>
    </font>
    <font>
      <sz val="11"/>
      <name val="Arial"/>
      <family val="2"/>
    </font>
    <font>
      <b/>
      <u/>
      <sz val="11"/>
      <name val="Arial"/>
      <family val="2"/>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
      <patternFill patternType="solid">
        <fgColor rgb="FFFF00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s>
  <cellStyleXfs count="1">
    <xf numFmtId="0" fontId="0" fillId="0" borderId="0"/>
  </cellStyleXfs>
  <cellXfs count="108">
    <xf numFmtId="0" fontId="0" fillId="0" borderId="0" xfId="0"/>
    <xf numFmtId="0" fontId="2" fillId="0" borderId="0" xfId="0" applyFont="1"/>
    <xf numFmtId="0" fontId="3" fillId="0" borderId="0" xfId="0" applyFont="1"/>
    <xf numFmtId="0" fontId="2" fillId="0" borderId="1" xfId="0" applyFont="1" applyBorder="1" applyAlignment="1">
      <alignment horizontal="center"/>
    </xf>
    <xf numFmtId="0" fontId="2" fillId="0" borderId="1" xfId="0" applyFont="1" applyBorder="1" applyAlignment="1">
      <alignment horizontal="center" wrapText="1"/>
    </xf>
    <xf numFmtId="0" fontId="2" fillId="0" borderId="1" xfId="0" applyFont="1" applyBorder="1"/>
    <xf numFmtId="0" fontId="2" fillId="0" borderId="1" xfId="0" applyFont="1" applyBorder="1" applyAlignment="1">
      <alignment wrapText="1"/>
    </xf>
    <xf numFmtId="0" fontId="3" fillId="0" borderId="0" xfId="0" applyFont="1" applyAlignment="1">
      <alignment vertical="top"/>
    </xf>
    <xf numFmtId="0" fontId="2" fillId="0" borderId="0" xfId="0" applyFont="1" applyAlignment="1">
      <alignment vertical="top"/>
    </xf>
    <xf numFmtId="0" fontId="2" fillId="0" borderId="2" xfId="0" applyFont="1" applyBorder="1" applyAlignment="1">
      <alignment horizontal="center"/>
    </xf>
    <xf numFmtId="0" fontId="2" fillId="0" borderId="2" xfId="0" applyFont="1" applyBorder="1" applyAlignment="1">
      <alignment horizontal="center" wrapText="1"/>
    </xf>
    <xf numFmtId="0" fontId="2" fillId="0" borderId="0" xfId="0" applyFont="1" applyAlignment="1">
      <alignment wrapText="1"/>
    </xf>
    <xf numFmtId="0" fontId="2" fillId="0" borderId="1" xfId="0" applyFont="1" applyBorder="1" applyAlignment="1">
      <alignment horizontal="center" vertical="top"/>
    </xf>
    <xf numFmtId="0" fontId="2" fillId="0" borderId="2" xfId="0" applyFont="1" applyBorder="1" applyAlignment="1">
      <alignment horizontal="center" vertical="top"/>
    </xf>
    <xf numFmtId="0" fontId="2" fillId="0" borderId="2" xfId="0" applyFont="1" applyBorder="1" applyAlignment="1">
      <alignment horizontal="center" vertical="top" wrapText="1"/>
    </xf>
    <xf numFmtId="0" fontId="2" fillId="0" borderId="1" xfId="0" applyFont="1" applyBorder="1" applyAlignment="1">
      <alignment horizontal="center" vertical="top" wrapText="1"/>
    </xf>
    <xf numFmtId="0" fontId="2" fillId="0" borderId="1" xfId="0" applyFont="1" applyBorder="1" applyAlignment="1">
      <alignment vertical="top"/>
    </xf>
    <xf numFmtId="0" fontId="2" fillId="0" borderId="1" xfId="0" applyFont="1" applyBorder="1" applyAlignment="1">
      <alignment horizontal="left" vertical="top"/>
    </xf>
    <xf numFmtId="0" fontId="2" fillId="0" borderId="1" xfId="0" applyFont="1" applyBorder="1" applyAlignment="1">
      <alignment vertical="top" wrapText="1"/>
    </xf>
    <xf numFmtId="0" fontId="2" fillId="0" borderId="0" xfId="0" applyFont="1" applyAlignment="1">
      <alignment vertical="top" wrapText="1"/>
    </xf>
    <xf numFmtId="0" fontId="7" fillId="0" borderId="0" xfId="0" applyFont="1" applyAlignment="1">
      <alignment vertical="top"/>
    </xf>
    <xf numFmtId="0" fontId="6" fillId="0" borderId="0" xfId="0" applyFont="1" applyAlignment="1">
      <alignment vertical="top"/>
    </xf>
    <xf numFmtId="0" fontId="4" fillId="0" borderId="0" xfId="0" applyFont="1" applyAlignment="1">
      <alignment vertical="top"/>
    </xf>
    <xf numFmtId="0" fontId="6" fillId="0" borderId="0" xfId="0" applyFont="1" applyAlignment="1">
      <alignment vertical="top" wrapText="1"/>
    </xf>
    <xf numFmtId="0" fontId="0" fillId="0" borderId="0" xfId="0" applyAlignment="1">
      <alignment vertical="top"/>
    </xf>
    <xf numFmtId="0" fontId="2" fillId="0" borderId="0" xfId="0" applyFont="1" applyAlignment="1">
      <alignment horizontal="center"/>
    </xf>
    <xf numFmtId="0" fontId="2" fillId="0" borderId="0" xfId="0" applyFont="1" applyAlignment="1">
      <alignment horizontal="center" wrapText="1"/>
    </xf>
    <xf numFmtId="0" fontId="4" fillId="0" borderId="0" xfId="0" applyFont="1"/>
    <xf numFmtId="0" fontId="6" fillId="0" borderId="0" xfId="0" applyFont="1" applyAlignment="1">
      <alignment horizontal="center" wrapText="1"/>
    </xf>
    <xf numFmtId="0" fontId="1" fillId="0" borderId="0" xfId="0" applyFont="1" applyAlignment="1">
      <alignment vertical="top"/>
    </xf>
    <xf numFmtId="0" fontId="9" fillId="0" borderId="0" xfId="0" applyFont="1"/>
    <xf numFmtId="0" fontId="10" fillId="0" borderId="0" xfId="0" applyFont="1"/>
    <xf numFmtId="0" fontId="1" fillId="0" borderId="0" xfId="0" applyFont="1"/>
    <xf numFmtId="0" fontId="12" fillId="0" borderId="0" xfId="0" applyFont="1"/>
    <xf numFmtId="0" fontId="11" fillId="0" borderId="0" xfId="0" applyFont="1"/>
    <xf numFmtId="0" fontId="1" fillId="0" borderId="1" xfId="0" applyFont="1" applyBorder="1"/>
    <xf numFmtId="0" fontId="1" fillId="0" borderId="1" xfId="0" applyFont="1" applyBorder="1" applyAlignment="1">
      <alignment horizontal="center" vertical="top"/>
    </xf>
    <xf numFmtId="0" fontId="1" fillId="0" borderId="2" xfId="0" applyFont="1" applyBorder="1" applyAlignment="1">
      <alignment horizontal="left" vertical="top" wrapText="1"/>
    </xf>
    <xf numFmtId="0" fontId="1" fillId="0" borderId="1" xfId="0" applyFont="1" applyBorder="1" applyAlignment="1">
      <alignment horizontal="left" vertical="top" wrapText="1"/>
    </xf>
    <xf numFmtId="0" fontId="1" fillId="0" borderId="2" xfId="0" applyFont="1" applyBorder="1" applyAlignment="1">
      <alignment horizontal="center" vertical="top"/>
    </xf>
    <xf numFmtId="165" fontId="1" fillId="0" borderId="1" xfId="0" applyNumberFormat="1" applyFont="1" applyBorder="1" applyAlignment="1">
      <alignment horizontal="center" vertical="top"/>
    </xf>
    <xf numFmtId="0" fontId="1" fillId="0" borderId="1" xfId="0" applyFont="1" applyBorder="1" applyAlignment="1">
      <alignment horizontal="left" vertical="top"/>
    </xf>
    <xf numFmtId="0" fontId="1" fillId="0" borderId="3" xfId="0" applyFont="1" applyBorder="1" applyAlignment="1">
      <alignment horizontal="center" vertical="top"/>
    </xf>
    <xf numFmtId="0" fontId="1" fillId="0" borderId="2" xfId="0" applyFont="1" applyBorder="1" applyAlignment="1">
      <alignment vertical="top"/>
    </xf>
    <xf numFmtId="0" fontId="1" fillId="0" borderId="6" xfId="0" applyFont="1" applyBorder="1" applyAlignment="1">
      <alignment horizontal="left" vertical="top" wrapText="1"/>
    </xf>
    <xf numFmtId="1" fontId="1" fillId="0" borderId="4" xfId="0" applyNumberFormat="1" applyFont="1" applyBorder="1" applyAlignment="1">
      <alignment horizontal="left" vertical="top" wrapText="1"/>
    </xf>
    <xf numFmtId="1" fontId="1" fillId="0" borderId="1" xfId="0" applyNumberFormat="1" applyFont="1" applyBorder="1" applyAlignment="1">
      <alignment horizontal="center" vertical="top"/>
    </xf>
    <xf numFmtId="1" fontId="1" fillId="0" borderId="0" xfId="0" applyNumberFormat="1" applyFont="1" applyAlignment="1">
      <alignment horizontal="center" vertical="top"/>
    </xf>
    <xf numFmtId="165" fontId="1" fillId="0" borderId="0" xfId="0" applyNumberFormat="1" applyFont="1" applyAlignment="1">
      <alignment horizontal="center" vertical="top"/>
    </xf>
    <xf numFmtId="2" fontId="1" fillId="0" borderId="0" xfId="0" applyNumberFormat="1" applyFont="1" applyAlignment="1">
      <alignment vertical="top"/>
    </xf>
    <xf numFmtId="2" fontId="1" fillId="0" borderId="0" xfId="0" applyNumberFormat="1" applyFont="1" applyAlignment="1">
      <alignment horizontal="center" vertical="top"/>
    </xf>
    <xf numFmtId="164" fontId="1" fillId="0" borderId="2" xfId="0" applyNumberFormat="1" applyFont="1" applyBorder="1" applyAlignment="1">
      <alignment horizontal="left" vertical="top" wrapText="1"/>
    </xf>
    <xf numFmtId="164" fontId="1" fillId="0" borderId="0" xfId="0" applyNumberFormat="1" applyFont="1" applyAlignment="1">
      <alignment horizontal="center" vertical="top"/>
    </xf>
    <xf numFmtId="164" fontId="1" fillId="0" borderId="1" xfId="0" applyNumberFormat="1" applyFont="1" applyBorder="1" applyAlignment="1">
      <alignment horizontal="left" vertical="top" wrapText="1"/>
    </xf>
    <xf numFmtId="0" fontId="1" fillId="0" borderId="0" xfId="0" applyFont="1" applyAlignment="1">
      <alignment horizontal="centerContinuous" vertical="top"/>
    </xf>
    <xf numFmtId="165" fontId="1" fillId="0" borderId="1" xfId="0" applyNumberFormat="1" applyFont="1" applyBorder="1" applyAlignment="1">
      <alignment horizontal="left" vertical="top" wrapText="1"/>
    </xf>
    <xf numFmtId="165" fontId="1" fillId="0" borderId="0" xfId="0" applyNumberFormat="1" applyFont="1" applyAlignment="1">
      <alignment vertical="top"/>
    </xf>
    <xf numFmtId="0" fontId="10" fillId="0" borderId="0" xfId="0" applyFont="1" applyAlignment="1">
      <alignment vertical="top"/>
    </xf>
    <xf numFmtId="0" fontId="2" fillId="3" borderId="1" xfId="0" applyFont="1" applyFill="1" applyBorder="1" applyAlignment="1">
      <alignment vertical="top" wrapText="1"/>
    </xf>
    <xf numFmtId="165" fontId="1" fillId="3" borderId="2" xfId="0" applyNumberFormat="1" applyFont="1" applyFill="1" applyBorder="1" applyAlignment="1">
      <alignment horizontal="left" vertical="top" wrapText="1"/>
    </xf>
    <xf numFmtId="165" fontId="1" fillId="3" borderId="1" xfId="0" applyNumberFormat="1" applyFont="1" applyFill="1" applyBorder="1" applyAlignment="1">
      <alignment horizontal="left" vertical="top" wrapText="1"/>
    </xf>
    <xf numFmtId="0" fontId="1" fillId="0" borderId="0" xfId="0" applyFont="1" applyAlignment="1">
      <alignment wrapText="1"/>
    </xf>
    <xf numFmtId="164" fontId="2" fillId="0" borderId="2" xfId="0" applyNumberFormat="1" applyFont="1" applyBorder="1" applyAlignment="1">
      <alignment horizontal="center"/>
    </xf>
    <xf numFmtId="0" fontId="0" fillId="0" borderId="0" xfId="0" applyAlignment="1">
      <alignment wrapText="1"/>
    </xf>
    <xf numFmtId="0" fontId="5" fillId="0" borderId="0" xfId="0" applyFont="1" applyAlignment="1">
      <alignment vertical="top" wrapText="1"/>
    </xf>
    <xf numFmtId="0" fontId="1" fillId="0" borderId="0" xfId="0" applyFont="1" applyAlignment="1">
      <alignment horizontal="center" vertical="top"/>
    </xf>
    <xf numFmtId="0" fontId="1" fillId="0" borderId="0" xfId="0" applyFont="1" applyAlignment="1">
      <alignment horizontal="left" vertical="top"/>
    </xf>
    <xf numFmtId="0" fontId="0" fillId="0" borderId="0" xfId="0" applyAlignment="1">
      <alignment vertical="top" wrapText="1"/>
    </xf>
    <xf numFmtId="0" fontId="1" fillId="0" borderId="0" xfId="0" applyFont="1" applyAlignment="1">
      <alignment horizontal="center"/>
    </xf>
    <xf numFmtId="0" fontId="1" fillId="0" borderId="4" xfId="0" applyFont="1" applyBorder="1" applyAlignment="1">
      <alignment horizontal="center" vertical="top"/>
    </xf>
    <xf numFmtId="0" fontId="1" fillId="0" borderId="1" xfId="0" applyFont="1" applyBorder="1" applyAlignment="1">
      <alignment vertical="top"/>
    </xf>
    <xf numFmtId="1" fontId="1" fillId="0" borderId="0" xfId="0" applyNumberFormat="1" applyFont="1" applyAlignment="1">
      <alignment horizontal="center"/>
    </xf>
    <xf numFmtId="165" fontId="1" fillId="0" borderId="0" xfId="0" applyNumberFormat="1" applyFont="1" applyAlignment="1">
      <alignment horizontal="center"/>
    </xf>
    <xf numFmtId="0" fontId="1" fillId="0" borderId="1" xfId="0" applyFont="1" applyBorder="1" applyAlignment="1">
      <alignment horizontal="center"/>
    </xf>
    <xf numFmtId="2" fontId="1" fillId="0" borderId="0" xfId="0" applyNumberFormat="1" applyFont="1"/>
    <xf numFmtId="2" fontId="1" fillId="0" borderId="0" xfId="0" applyNumberFormat="1" applyFont="1" applyAlignment="1">
      <alignment horizontal="center"/>
    </xf>
    <xf numFmtId="164" fontId="1" fillId="0" borderId="0" xfId="0" applyNumberFormat="1" applyFont="1" applyAlignment="1">
      <alignment horizontal="center"/>
    </xf>
    <xf numFmtId="164" fontId="1" fillId="0" borderId="1" xfId="0" applyNumberFormat="1" applyFont="1" applyBorder="1" applyAlignment="1">
      <alignment horizontal="center"/>
    </xf>
    <xf numFmtId="165" fontId="1" fillId="3" borderId="2" xfId="0" applyNumberFormat="1" applyFont="1" applyFill="1" applyBorder="1" applyAlignment="1">
      <alignment horizontal="center"/>
    </xf>
    <xf numFmtId="165" fontId="1" fillId="3" borderId="1" xfId="0" applyNumberFormat="1" applyFont="1" applyFill="1" applyBorder="1" applyAlignment="1">
      <alignment horizontal="center"/>
    </xf>
    <xf numFmtId="165" fontId="1" fillId="0" borderId="0" xfId="0" applyNumberFormat="1" applyFont="1"/>
    <xf numFmtId="165" fontId="1" fillId="0" borderId="2" xfId="0" applyNumberFormat="1" applyFont="1" applyBorder="1" applyAlignment="1">
      <alignment horizontal="center"/>
    </xf>
    <xf numFmtId="165" fontId="1" fillId="0" borderId="1" xfId="0" applyNumberFormat="1" applyFont="1" applyBorder="1" applyAlignment="1">
      <alignment horizontal="center"/>
    </xf>
    <xf numFmtId="1" fontId="1" fillId="0" borderId="4" xfId="0" applyNumberFormat="1" applyFont="1" applyBorder="1" applyAlignment="1">
      <alignment horizontal="center" vertical="top"/>
    </xf>
    <xf numFmtId="164" fontId="1" fillId="0" borderId="2" xfId="0" applyNumberFormat="1" applyFont="1" applyBorder="1" applyAlignment="1">
      <alignment horizontal="center" vertical="top"/>
    </xf>
    <xf numFmtId="165" fontId="1" fillId="3" borderId="2" xfId="0" applyNumberFormat="1" applyFont="1" applyFill="1" applyBorder="1" applyAlignment="1">
      <alignment horizontal="center" vertical="top"/>
    </xf>
    <xf numFmtId="165" fontId="1" fillId="0" borderId="2" xfId="0" applyNumberFormat="1" applyFont="1" applyBorder="1" applyAlignment="1">
      <alignment horizontal="center" vertical="top"/>
    </xf>
    <xf numFmtId="0" fontId="1" fillId="0" borderId="2" xfId="0" applyFont="1" applyBorder="1" applyAlignment="1">
      <alignment horizontal="center"/>
    </xf>
    <xf numFmtId="164" fontId="1" fillId="2" borderId="2" xfId="0" applyNumberFormat="1" applyFont="1" applyFill="1" applyBorder="1" applyAlignment="1">
      <alignment horizontal="center"/>
    </xf>
    <xf numFmtId="164" fontId="1" fillId="2" borderId="1" xfId="0" applyNumberFormat="1" applyFont="1" applyFill="1" applyBorder="1" applyAlignment="1">
      <alignment horizontal="center"/>
    </xf>
    <xf numFmtId="165" fontId="1" fillId="2" borderId="2" xfId="0" applyNumberFormat="1" applyFont="1" applyFill="1" applyBorder="1" applyAlignment="1">
      <alignment horizontal="center"/>
    </xf>
    <xf numFmtId="165" fontId="1" fillId="2" borderId="1" xfId="0" applyNumberFormat="1" applyFont="1" applyFill="1" applyBorder="1" applyAlignment="1">
      <alignment horizontal="center"/>
    </xf>
    <xf numFmtId="0" fontId="1" fillId="0" borderId="0" xfId="0" applyFont="1" applyAlignment="1">
      <alignment horizontal="center" wrapText="1"/>
    </xf>
    <xf numFmtId="164" fontId="1" fillId="0" borderId="2" xfId="0" applyNumberFormat="1" applyFont="1" applyBorder="1" applyAlignment="1">
      <alignment horizontal="center"/>
    </xf>
    <xf numFmtId="0" fontId="1" fillId="0" borderId="5" xfId="0" applyFont="1" applyBorder="1" applyAlignment="1">
      <alignment horizontal="center" vertical="top"/>
    </xf>
    <xf numFmtId="0" fontId="0" fillId="0" borderId="0" xfId="0" applyAlignment="1">
      <alignment horizontal="center" vertical="top"/>
    </xf>
    <xf numFmtId="165" fontId="1" fillId="3" borderId="0" xfId="0" applyNumberFormat="1" applyFont="1" applyFill="1" applyAlignment="1">
      <alignment horizontal="center"/>
    </xf>
    <xf numFmtId="0" fontId="5" fillId="0" borderId="0" xfId="0" applyFont="1" applyAlignment="1">
      <alignment horizontal="center" vertical="center" wrapText="1"/>
    </xf>
    <xf numFmtId="0" fontId="2" fillId="4" borderId="1" xfId="0" applyFont="1" applyFill="1" applyBorder="1" applyAlignment="1">
      <alignment horizontal="center" vertical="top" wrapText="1"/>
    </xf>
    <xf numFmtId="0" fontId="5" fillId="4" borderId="0" xfId="0" applyFont="1" applyFill="1" applyAlignment="1">
      <alignment horizontal="center" vertical="center" wrapText="1"/>
    </xf>
    <xf numFmtId="0" fontId="5" fillId="0" borderId="7" xfId="0" applyFont="1" applyBorder="1" applyAlignment="1">
      <alignment vertical="top" wrapText="1"/>
    </xf>
    <xf numFmtId="0" fontId="0" fillId="0" borderId="0" xfId="0" applyAlignment="1">
      <alignment wrapText="1"/>
    </xf>
    <xf numFmtId="0" fontId="2" fillId="5" borderId="0" xfId="0" applyFont="1" applyFill="1" applyAlignment="1">
      <alignment vertical="top" wrapText="1"/>
    </xf>
    <xf numFmtId="0" fontId="2" fillId="5" borderId="0" xfId="0" applyFont="1" applyFill="1" applyAlignment="1">
      <alignment wrapText="1"/>
    </xf>
    <xf numFmtId="0" fontId="2" fillId="0" borderId="0" xfId="0" applyFont="1" applyAlignment="1">
      <alignment vertical="top" wrapText="1"/>
    </xf>
    <xf numFmtId="0" fontId="2" fillId="0" borderId="0" xfId="0" applyFont="1" applyAlignment="1">
      <alignment wrapText="1"/>
    </xf>
    <xf numFmtId="0" fontId="0" fillId="0" borderId="0" xfId="0" applyAlignment="1">
      <alignment vertical="top" wrapText="1"/>
    </xf>
    <xf numFmtId="0" fontId="0" fillId="0" borderId="0" xfId="0" applyAlignment="1">
      <alignment vertical="top"/>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94D66-E5BD-4352-A766-ABD94B3AE3EC}">
  <dimension ref="A1:L31"/>
  <sheetViews>
    <sheetView tabSelected="1" workbookViewId="0">
      <selection activeCell="C3" sqref="C3"/>
    </sheetView>
  </sheetViews>
  <sheetFormatPr defaultColWidth="9.140625" defaultRowHeight="12.75" x14ac:dyDescent="0.2"/>
  <cols>
    <col min="1" max="1" width="25" style="2" customWidth="1"/>
    <col min="2" max="2" width="13.85546875" style="2" customWidth="1"/>
    <col min="3" max="3" width="16" style="2" customWidth="1"/>
    <col min="4" max="4" width="15.42578125" style="2" customWidth="1"/>
    <col min="5" max="5" width="17.7109375" style="2" customWidth="1"/>
    <col min="6" max="6" width="3.42578125" style="2" customWidth="1"/>
    <col min="7" max="7" width="10.28515625" customWidth="1"/>
    <col min="8" max="8" width="13.42578125" style="2" customWidth="1"/>
    <col min="9" max="9" width="22.140625" style="2" customWidth="1"/>
    <col min="10" max="16384" width="9.140625" style="2"/>
  </cols>
  <sheetData>
    <row r="1" spans="1:12" ht="15.75" x14ac:dyDescent="0.25">
      <c r="A1" s="31" t="s">
        <v>116</v>
      </c>
      <c r="B1" s="30" t="s">
        <v>97</v>
      </c>
      <c r="C1" s="68"/>
      <c r="D1" s="68"/>
      <c r="E1" s="68"/>
      <c r="F1" s="32"/>
      <c r="G1" s="68"/>
      <c r="H1" s="32"/>
      <c r="I1" s="32"/>
      <c r="J1" s="32"/>
      <c r="K1" s="32"/>
      <c r="L1" s="32"/>
    </row>
    <row r="2" spans="1:12" x14ac:dyDescent="0.2">
      <c r="A2" s="32"/>
      <c r="B2" s="32"/>
      <c r="C2" s="32"/>
      <c r="D2" s="32"/>
      <c r="E2" s="32"/>
      <c r="F2" s="32"/>
      <c r="G2" s="68"/>
      <c r="H2" s="32"/>
      <c r="I2" s="32"/>
      <c r="J2" s="32"/>
      <c r="K2" s="32"/>
      <c r="L2" s="32"/>
    </row>
    <row r="3" spans="1:12" x14ac:dyDescent="0.2">
      <c r="A3" s="1" t="s">
        <v>0</v>
      </c>
      <c r="B3" s="32"/>
      <c r="C3" s="32"/>
      <c r="D3" s="32"/>
      <c r="E3" s="32"/>
      <c r="F3" s="32"/>
      <c r="G3" s="68"/>
      <c r="H3" s="32"/>
      <c r="I3" s="32"/>
      <c r="J3" s="32"/>
      <c r="K3" s="32"/>
      <c r="L3" s="32"/>
    </row>
    <row r="4" spans="1:12" x14ac:dyDescent="0.2">
      <c r="A4" s="1" t="s">
        <v>117</v>
      </c>
      <c r="B4" s="32"/>
      <c r="C4" s="32"/>
      <c r="D4" s="32"/>
      <c r="E4" s="32"/>
      <c r="F4" s="32"/>
      <c r="G4" s="68"/>
      <c r="H4" s="32"/>
      <c r="I4" s="32"/>
      <c r="J4" s="32"/>
      <c r="K4" s="32"/>
      <c r="L4" s="32"/>
    </row>
    <row r="5" spans="1:12" x14ac:dyDescent="0.2">
      <c r="A5" s="3" t="s">
        <v>1</v>
      </c>
      <c r="B5" s="9" t="s">
        <v>2</v>
      </c>
      <c r="C5" s="3" t="s">
        <v>3</v>
      </c>
      <c r="D5" s="3" t="s">
        <v>4</v>
      </c>
      <c r="E5" s="3" t="s">
        <v>5</v>
      </c>
      <c r="F5" s="32"/>
      <c r="G5" s="3" t="s">
        <v>6</v>
      </c>
      <c r="H5" s="32"/>
      <c r="I5" s="32"/>
      <c r="J5" s="32"/>
      <c r="K5" s="32"/>
      <c r="L5" s="32"/>
    </row>
    <row r="6" spans="1:12" ht="108" x14ac:dyDescent="0.2">
      <c r="A6" s="12" t="s">
        <v>7</v>
      </c>
      <c r="B6" s="14" t="s">
        <v>98</v>
      </c>
      <c r="C6" s="15" t="s">
        <v>9</v>
      </c>
      <c r="D6" s="15" t="s">
        <v>10</v>
      </c>
      <c r="E6" s="16"/>
      <c r="F6" s="32"/>
      <c r="G6" s="98" t="s">
        <v>99</v>
      </c>
      <c r="H6" s="99" t="s">
        <v>100</v>
      </c>
      <c r="I6" s="32"/>
      <c r="J6" s="61"/>
      <c r="K6" s="61"/>
      <c r="L6" s="32"/>
    </row>
    <row r="7" spans="1:12" s="7" customFormat="1" x14ac:dyDescent="0.2">
      <c r="A7" s="36" t="s">
        <v>11</v>
      </c>
      <c r="B7" s="39">
        <v>33</v>
      </c>
      <c r="C7" s="36"/>
      <c r="D7" s="36"/>
      <c r="E7" s="36"/>
      <c r="F7" s="29"/>
      <c r="G7" s="36"/>
      <c r="H7" s="29"/>
      <c r="I7" s="65"/>
      <c r="J7" s="65"/>
      <c r="K7" s="65"/>
      <c r="L7" s="29"/>
    </row>
    <row r="8" spans="1:12" s="7" customFormat="1" x14ac:dyDescent="0.2">
      <c r="A8" s="36" t="s">
        <v>12</v>
      </c>
      <c r="B8" s="39">
        <v>38</v>
      </c>
      <c r="C8" s="36"/>
      <c r="D8" s="36"/>
      <c r="E8" s="36"/>
      <c r="F8" s="29"/>
      <c r="G8" s="36"/>
      <c r="H8" s="29"/>
      <c r="I8" s="65"/>
      <c r="J8" s="65"/>
      <c r="K8" s="65"/>
      <c r="L8" s="29"/>
    </row>
    <row r="9" spans="1:12" s="7" customFormat="1" x14ac:dyDescent="0.2">
      <c r="A9" s="36" t="s">
        <v>13</v>
      </c>
      <c r="B9" s="39">
        <v>40</v>
      </c>
      <c r="C9" s="36"/>
      <c r="D9" s="36"/>
      <c r="E9" s="36"/>
      <c r="F9" s="29"/>
      <c r="G9" s="36"/>
      <c r="H9" s="29"/>
      <c r="I9" s="65"/>
      <c r="J9" s="65"/>
      <c r="K9" s="65"/>
      <c r="L9" s="29"/>
    </row>
    <row r="10" spans="1:12" s="7" customFormat="1" x14ac:dyDescent="0.2">
      <c r="A10" s="36" t="s">
        <v>14</v>
      </c>
      <c r="B10" s="39">
        <v>40</v>
      </c>
      <c r="C10" s="36"/>
      <c r="D10" s="36"/>
      <c r="E10" s="36"/>
      <c r="F10" s="29"/>
      <c r="G10" s="36"/>
      <c r="H10" s="29"/>
      <c r="I10" s="29"/>
      <c r="J10" s="65"/>
      <c r="K10" s="65"/>
      <c r="L10" s="29"/>
    </row>
    <row r="11" spans="1:12" s="7" customFormat="1" x14ac:dyDescent="0.2">
      <c r="A11" s="36" t="s">
        <v>15</v>
      </c>
      <c r="B11" s="39">
        <v>39</v>
      </c>
      <c r="C11" s="36"/>
      <c r="D11" s="36"/>
      <c r="E11" s="36"/>
      <c r="F11" s="29"/>
      <c r="G11" s="36"/>
      <c r="H11" s="29"/>
      <c r="I11" s="65"/>
      <c r="J11" s="65"/>
      <c r="K11" s="65"/>
      <c r="L11" s="65"/>
    </row>
    <row r="12" spans="1:12" s="7" customFormat="1" x14ac:dyDescent="0.2">
      <c r="A12" s="41" t="s">
        <v>16</v>
      </c>
      <c r="B12" s="39"/>
      <c r="C12" s="36"/>
      <c r="D12" s="70"/>
      <c r="E12" s="46">
        <v>0</v>
      </c>
      <c r="F12" s="29"/>
      <c r="G12" s="65"/>
      <c r="H12" s="29"/>
      <c r="I12" s="65"/>
      <c r="J12" s="65"/>
      <c r="K12" s="65"/>
      <c r="L12" s="29"/>
    </row>
    <row r="13" spans="1:12" s="7" customFormat="1" x14ac:dyDescent="0.2">
      <c r="A13" s="17" t="s">
        <v>17</v>
      </c>
      <c r="B13" s="39">
        <f>SUM(B7:B11)</f>
        <v>190</v>
      </c>
      <c r="C13" s="46">
        <f>SUM(C7:C11)</f>
        <v>0</v>
      </c>
      <c r="D13" s="46">
        <f>IF(0=E12,SUM(D7:D11),(SUM(D7:D10)+0.5*C11))</f>
        <v>0</v>
      </c>
      <c r="E13" s="46"/>
      <c r="F13" s="29"/>
      <c r="G13" s="36">
        <f>SUM(G7:G11)</f>
        <v>0</v>
      </c>
      <c r="H13" s="29"/>
      <c r="I13" s="29"/>
      <c r="J13" s="29"/>
      <c r="K13" s="29"/>
      <c r="L13" s="29"/>
    </row>
    <row r="14" spans="1:12" x14ac:dyDescent="0.2">
      <c r="A14" s="32"/>
      <c r="B14" s="28"/>
      <c r="C14" s="71"/>
      <c r="D14" s="32"/>
      <c r="E14" s="32"/>
      <c r="F14" s="32"/>
      <c r="G14" s="71"/>
      <c r="H14" s="32"/>
      <c r="I14" s="32"/>
      <c r="J14" s="32"/>
      <c r="K14" s="32"/>
      <c r="L14" s="32"/>
    </row>
    <row r="15" spans="1:12" x14ac:dyDescent="0.2">
      <c r="A15" s="5" t="s">
        <v>18</v>
      </c>
      <c r="B15" s="9">
        <f>SUM(B8*C8+B9*C9+B10*C10+B11*C11+B7*C7)</f>
        <v>0</v>
      </c>
      <c r="C15" s="32"/>
      <c r="D15" s="32"/>
      <c r="E15" s="72"/>
      <c r="F15" s="32"/>
      <c r="G15" s="73">
        <f>SUM(G7*C7+G8*C8+G9*C9+G10*C10+G11*C11)</f>
        <v>0</v>
      </c>
      <c r="H15" s="32"/>
      <c r="I15" s="66"/>
      <c r="J15" s="32"/>
      <c r="K15" s="32"/>
      <c r="L15" s="32"/>
    </row>
    <row r="16" spans="1:12" x14ac:dyDescent="0.2">
      <c r="A16" s="32"/>
      <c r="B16" s="74"/>
      <c r="C16" s="32"/>
      <c r="D16" s="32"/>
      <c r="E16" s="71"/>
      <c r="F16" s="75"/>
      <c r="G16" s="68"/>
      <c r="H16" s="32"/>
      <c r="I16" s="32"/>
      <c r="J16" s="32"/>
    </row>
    <row r="17" spans="1:10" x14ac:dyDescent="0.2">
      <c r="A17" s="5" t="s">
        <v>19</v>
      </c>
      <c r="B17" s="62" t="e">
        <f>D13/C13</f>
        <v>#DIV/0!</v>
      </c>
      <c r="C17" s="32"/>
      <c r="D17" s="32"/>
      <c r="E17" s="71"/>
      <c r="F17" s="76"/>
      <c r="G17" s="77" t="e">
        <f>B17</f>
        <v>#DIV/0!</v>
      </c>
      <c r="H17" s="32"/>
      <c r="I17" s="61"/>
      <c r="J17" s="32"/>
    </row>
    <row r="18" spans="1:10" x14ac:dyDescent="0.2">
      <c r="A18" s="5"/>
      <c r="B18" s="62"/>
      <c r="C18" s="32"/>
      <c r="D18" s="32"/>
      <c r="E18" s="71"/>
      <c r="F18" s="76"/>
      <c r="G18" s="77"/>
      <c r="H18" s="32"/>
      <c r="I18" s="32"/>
      <c r="J18" s="32"/>
    </row>
    <row r="19" spans="1:10" x14ac:dyDescent="0.2">
      <c r="A19" s="5" t="s">
        <v>20</v>
      </c>
      <c r="B19" s="62" t="e">
        <f>(B7*D7+B8*D8+B9*D9+B10*D10+B11*D11)/B15</f>
        <v>#DIV/0!</v>
      </c>
      <c r="C19" s="32"/>
      <c r="D19" s="32"/>
      <c r="E19" s="32"/>
      <c r="F19" s="32"/>
      <c r="G19" s="77" t="e">
        <f>(G7*D7+G8*D8+G9*D9+G10*D10+G11*D11)/G15</f>
        <v>#DIV/0!</v>
      </c>
      <c r="H19" s="32"/>
      <c r="I19" s="61"/>
      <c r="J19" s="32"/>
    </row>
    <row r="20" spans="1:10" ht="23.45" customHeight="1" x14ac:dyDescent="0.2">
      <c r="A20" s="5"/>
      <c r="B20" s="62"/>
      <c r="C20" s="32"/>
      <c r="D20" s="32"/>
      <c r="E20" s="32"/>
      <c r="F20" s="32"/>
      <c r="G20" s="77"/>
      <c r="H20" s="32"/>
      <c r="I20" s="32"/>
      <c r="J20" s="32"/>
    </row>
    <row r="21" spans="1:10" ht="25.5" x14ac:dyDescent="0.2">
      <c r="A21" s="58" t="s">
        <v>21</v>
      </c>
      <c r="B21" s="78" t="e">
        <f>((B19-B17)*B15)/(SUM(C7:C10)/4)</f>
        <v>#DIV/0!</v>
      </c>
      <c r="C21" s="100" t="s">
        <v>22</v>
      </c>
      <c r="D21" s="101"/>
      <c r="E21" s="101"/>
      <c r="F21" s="32"/>
      <c r="G21" s="79" t="e">
        <f>(G19-G17)*G15/(SUM(C7:C10)/4)</f>
        <v>#DIV/0!</v>
      </c>
      <c r="H21" s="32"/>
      <c r="I21" s="61"/>
      <c r="J21" s="32"/>
    </row>
    <row r="22" spans="1:10" ht="26.25" customHeight="1" x14ac:dyDescent="0.2">
      <c r="A22" s="19"/>
      <c r="B22" s="72"/>
      <c r="C22" s="64"/>
      <c r="D22" s="63"/>
      <c r="E22" s="63"/>
      <c r="F22" s="32"/>
      <c r="G22" s="72"/>
      <c r="H22" s="32"/>
      <c r="I22" s="32"/>
      <c r="J22" s="32"/>
    </row>
    <row r="23" spans="1:10" ht="26.25" customHeight="1" x14ac:dyDescent="0.2">
      <c r="A23" s="58" t="s">
        <v>23</v>
      </c>
      <c r="B23" s="79" t="e">
        <f>((B19-B17)*B15)/60</f>
        <v>#DIV/0!</v>
      </c>
      <c r="C23" s="64"/>
      <c r="D23" s="63"/>
      <c r="E23" s="63"/>
      <c r="F23" s="32"/>
      <c r="G23" s="79" t="e">
        <f>((G19-G17)*G15)/60</f>
        <v>#DIV/0!</v>
      </c>
      <c r="H23" s="32"/>
      <c r="I23" s="32"/>
      <c r="J23" s="32"/>
    </row>
    <row r="24" spans="1:10" x14ac:dyDescent="0.2">
      <c r="A24" s="32"/>
      <c r="B24" s="80"/>
      <c r="C24" s="32"/>
      <c r="D24" s="32"/>
      <c r="E24" s="32"/>
      <c r="F24" s="32"/>
      <c r="G24" s="68"/>
      <c r="H24" s="32"/>
      <c r="I24" s="32"/>
      <c r="J24" s="32"/>
    </row>
    <row r="25" spans="1:10" ht="26.25" customHeight="1" x14ac:dyDescent="0.2">
      <c r="A25" s="6" t="s">
        <v>24</v>
      </c>
      <c r="B25" s="81" t="e">
        <f>B17*5</f>
        <v>#DIV/0!</v>
      </c>
      <c r="C25" s="32"/>
      <c r="D25" s="32"/>
      <c r="E25" s="32"/>
      <c r="F25" s="32"/>
      <c r="G25" s="82" t="e">
        <f>G17*5*G15/B15</f>
        <v>#DIV/0!</v>
      </c>
      <c r="H25" s="32"/>
      <c r="I25" s="32"/>
      <c r="J25" s="32"/>
    </row>
    <row r="26" spans="1:10" ht="15.75" customHeight="1" x14ac:dyDescent="0.2">
      <c r="A26" s="11"/>
      <c r="B26" s="72"/>
      <c r="C26" s="32"/>
      <c r="D26" s="32"/>
      <c r="E26" s="32"/>
      <c r="F26" s="32"/>
      <c r="G26" s="68"/>
      <c r="H26" s="32"/>
      <c r="I26" s="32"/>
      <c r="J26" s="32"/>
    </row>
    <row r="27" spans="1:10" ht="13.5" customHeight="1" x14ac:dyDescent="0.2">
      <c r="A27" s="11"/>
      <c r="B27" s="72"/>
      <c r="C27" s="32"/>
      <c r="D27" s="32"/>
      <c r="E27" s="32"/>
      <c r="F27" s="32"/>
      <c r="G27" s="68"/>
      <c r="H27" s="32"/>
      <c r="I27" s="32"/>
      <c r="J27" s="32"/>
    </row>
    <row r="28" spans="1:10" ht="15" x14ac:dyDescent="0.25">
      <c r="A28" s="33" t="s">
        <v>25</v>
      </c>
      <c r="B28" s="34"/>
      <c r="C28" s="34"/>
      <c r="D28" s="34"/>
      <c r="E28" s="34"/>
      <c r="F28" s="32"/>
      <c r="H28" s="32"/>
      <c r="I28" s="32"/>
      <c r="J28" s="32"/>
    </row>
    <row r="29" spans="1:10" ht="15" x14ac:dyDescent="0.25">
      <c r="A29" s="33"/>
      <c r="B29" s="34"/>
      <c r="C29" s="34"/>
      <c r="D29" s="34"/>
      <c r="E29" s="34"/>
      <c r="F29" s="32"/>
      <c r="H29" s="32"/>
      <c r="I29" s="32"/>
      <c r="J29" s="32"/>
    </row>
    <row r="30" spans="1:10" ht="15" x14ac:dyDescent="0.25">
      <c r="A30" s="30" t="s">
        <v>26</v>
      </c>
      <c r="B30" s="34"/>
      <c r="C30" s="34"/>
      <c r="D30" s="34"/>
      <c r="E30" s="34"/>
      <c r="F30" s="32"/>
      <c r="H30" s="32"/>
      <c r="I30" s="32"/>
      <c r="J30" s="32"/>
    </row>
    <row r="31" spans="1:10" ht="15" x14ac:dyDescent="0.25">
      <c r="A31" s="30" t="s">
        <v>27</v>
      </c>
      <c r="B31" s="34"/>
      <c r="C31" s="34"/>
      <c r="D31" s="34"/>
      <c r="E31" s="34"/>
      <c r="F31" s="32"/>
      <c r="H31" s="32"/>
      <c r="I31" s="32"/>
      <c r="J31" s="32"/>
    </row>
  </sheetData>
  <mergeCells count="1">
    <mergeCell ref="C21:E21"/>
  </mergeCells>
  <pageMargins left="0.31496062992125984" right="0.19685039370078741" top="0.43307086614173229" bottom="0.35433070866141736" header="0.23622047244094491" footer="0.19685039370078741"/>
  <pageSetup paperSize="9" scale="95" orientation="portrait" horizontalDpi="4294967293"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2"/>
  <sheetViews>
    <sheetView workbookViewId="0"/>
  </sheetViews>
  <sheetFormatPr defaultColWidth="9.140625" defaultRowHeight="12.75" x14ac:dyDescent="0.2"/>
  <cols>
    <col min="1" max="1" width="25" style="2" customWidth="1"/>
    <col min="2" max="2" width="13.85546875" style="2" customWidth="1"/>
    <col min="3" max="3" width="16" style="2" customWidth="1"/>
    <col min="4" max="4" width="15.42578125" style="2" customWidth="1"/>
    <col min="5" max="5" width="17.7109375" style="2" customWidth="1"/>
    <col min="6" max="6" width="3.42578125" style="2" customWidth="1"/>
    <col min="7" max="7" width="10.28515625" customWidth="1"/>
    <col min="8" max="8" width="11.28515625" customWidth="1"/>
    <col min="9" max="9" width="3.85546875" style="2" customWidth="1"/>
    <col min="10" max="10" width="22.140625" style="2" customWidth="1"/>
    <col min="11" max="16384" width="9.140625" style="2"/>
  </cols>
  <sheetData>
    <row r="1" spans="1:12" ht="15.75" x14ac:dyDescent="0.25">
      <c r="A1" s="31" t="s">
        <v>118</v>
      </c>
      <c r="B1" s="30" t="s">
        <v>97</v>
      </c>
      <c r="C1" s="32"/>
      <c r="D1" s="32"/>
      <c r="E1" s="32"/>
      <c r="F1" s="32"/>
      <c r="G1" s="68"/>
      <c r="H1" s="68"/>
      <c r="I1" s="32"/>
      <c r="J1" s="32"/>
      <c r="K1" s="32"/>
      <c r="L1" s="32"/>
    </row>
    <row r="2" spans="1:12" x14ac:dyDescent="0.2">
      <c r="A2" s="32"/>
      <c r="B2" s="32"/>
      <c r="C2" s="32"/>
      <c r="D2" s="32"/>
      <c r="E2" s="32"/>
      <c r="F2" s="32"/>
      <c r="G2" s="68"/>
      <c r="H2" s="68"/>
      <c r="I2" s="32"/>
      <c r="J2" s="32"/>
      <c r="K2" s="32"/>
      <c r="L2" s="32"/>
    </row>
    <row r="3" spans="1:12" x14ac:dyDescent="0.2">
      <c r="A3" s="1" t="s">
        <v>0</v>
      </c>
      <c r="B3" s="32"/>
      <c r="C3" s="32"/>
      <c r="D3" s="32"/>
      <c r="E3" s="32"/>
      <c r="F3" s="32"/>
      <c r="G3" s="68"/>
      <c r="H3" s="68"/>
      <c r="I3" s="32"/>
      <c r="J3" s="32"/>
      <c r="K3" s="32"/>
      <c r="L3" s="32"/>
    </row>
    <row r="4" spans="1:12" x14ac:dyDescent="0.2">
      <c r="A4" s="1"/>
      <c r="B4" s="32"/>
      <c r="C4" s="32"/>
      <c r="D4" s="32"/>
      <c r="E4" s="32"/>
      <c r="F4" s="32"/>
      <c r="G4" s="68"/>
      <c r="H4" s="68"/>
      <c r="I4" s="32"/>
      <c r="J4" s="32"/>
      <c r="K4" s="32"/>
      <c r="L4" s="32"/>
    </row>
    <row r="5" spans="1:12" x14ac:dyDescent="0.2">
      <c r="A5" s="32"/>
      <c r="B5" s="32"/>
      <c r="C5" s="32"/>
      <c r="D5" s="32"/>
      <c r="E5" s="32"/>
      <c r="F5" s="32"/>
      <c r="G5" s="68"/>
      <c r="H5" s="68"/>
      <c r="I5" s="32"/>
      <c r="J5" s="32"/>
      <c r="K5" s="32"/>
      <c r="L5" s="32"/>
    </row>
    <row r="6" spans="1:12" x14ac:dyDescent="0.2">
      <c r="A6" s="3" t="s">
        <v>1</v>
      </c>
      <c r="B6" s="9" t="s">
        <v>2</v>
      </c>
      <c r="C6" s="3" t="s">
        <v>3</v>
      </c>
      <c r="D6" s="3" t="s">
        <v>4</v>
      </c>
      <c r="E6" s="3" t="s">
        <v>5</v>
      </c>
      <c r="F6" s="32"/>
      <c r="G6" s="3" t="s">
        <v>6</v>
      </c>
      <c r="H6" s="25"/>
      <c r="I6" s="32"/>
      <c r="J6" s="32"/>
      <c r="K6" s="32"/>
      <c r="L6" s="32"/>
    </row>
    <row r="7" spans="1:12" ht="132" x14ac:dyDescent="0.2">
      <c r="A7" s="12" t="s">
        <v>7</v>
      </c>
      <c r="B7" s="14" t="s">
        <v>8</v>
      </c>
      <c r="C7" s="15" t="s">
        <v>9</v>
      </c>
      <c r="D7" s="15" t="s">
        <v>10</v>
      </c>
      <c r="E7" s="16"/>
      <c r="F7" s="32"/>
      <c r="G7" s="98" t="s">
        <v>99</v>
      </c>
      <c r="H7" s="99" t="s">
        <v>100</v>
      </c>
      <c r="I7" s="97"/>
      <c r="J7" s="32"/>
      <c r="K7" s="61" t="s">
        <v>28</v>
      </c>
      <c r="L7" s="61" t="s">
        <v>29</v>
      </c>
    </row>
    <row r="8" spans="1:12" s="7" customFormat="1" x14ac:dyDescent="0.2">
      <c r="A8" s="36" t="s">
        <v>11</v>
      </c>
      <c r="B8" s="39">
        <v>33</v>
      </c>
      <c r="C8" s="36">
        <v>345</v>
      </c>
      <c r="D8" s="36">
        <v>345</v>
      </c>
      <c r="E8" s="36"/>
      <c r="F8" s="29"/>
      <c r="G8" s="69">
        <v>17</v>
      </c>
      <c r="H8" s="65"/>
      <c r="I8" s="29"/>
      <c r="J8" s="65" t="s">
        <v>11</v>
      </c>
      <c r="K8" s="65">
        <f>B8*C8</f>
        <v>11385</v>
      </c>
      <c r="L8" s="65">
        <f>B8*D8</f>
        <v>11385</v>
      </c>
    </row>
    <row r="9" spans="1:12" s="7" customFormat="1" x14ac:dyDescent="0.2">
      <c r="A9" s="36" t="s">
        <v>12</v>
      </c>
      <c r="B9" s="39">
        <v>38</v>
      </c>
      <c r="C9" s="36">
        <v>345</v>
      </c>
      <c r="D9" s="36">
        <v>345</v>
      </c>
      <c r="E9" s="36"/>
      <c r="F9" s="29"/>
      <c r="G9" s="69">
        <v>18</v>
      </c>
      <c r="H9" s="65"/>
      <c r="I9" s="29"/>
      <c r="J9" s="65" t="s">
        <v>12</v>
      </c>
      <c r="K9" s="65">
        <f t="shared" ref="K9:K12" si="0">B9*C9</f>
        <v>13110</v>
      </c>
      <c r="L9" s="65">
        <f t="shared" ref="L9:L12" si="1">B9*D9</f>
        <v>13110</v>
      </c>
    </row>
    <row r="10" spans="1:12" s="7" customFormat="1" x14ac:dyDescent="0.2">
      <c r="A10" s="36" t="s">
        <v>13</v>
      </c>
      <c r="B10" s="39">
        <v>40</v>
      </c>
      <c r="C10" s="36">
        <v>345</v>
      </c>
      <c r="D10" s="36">
        <v>0</v>
      </c>
      <c r="E10" s="36"/>
      <c r="F10" s="29"/>
      <c r="G10" s="69">
        <v>20</v>
      </c>
      <c r="H10" s="65"/>
      <c r="I10" s="29"/>
      <c r="J10" s="65" t="s">
        <v>13</v>
      </c>
      <c r="K10" s="65">
        <f t="shared" si="0"/>
        <v>13800</v>
      </c>
      <c r="L10" s="65">
        <f t="shared" si="1"/>
        <v>0</v>
      </c>
    </row>
    <row r="11" spans="1:12" s="7" customFormat="1" x14ac:dyDescent="0.2">
      <c r="A11" s="36" t="s">
        <v>14</v>
      </c>
      <c r="B11" s="39">
        <v>40</v>
      </c>
      <c r="C11" s="36">
        <v>345</v>
      </c>
      <c r="D11" s="36">
        <v>0</v>
      </c>
      <c r="E11" s="36"/>
      <c r="F11" s="29"/>
      <c r="G11" s="69">
        <v>20</v>
      </c>
      <c r="H11" s="65"/>
      <c r="I11" s="29"/>
      <c r="J11" s="65" t="s">
        <v>14</v>
      </c>
      <c r="K11" s="65">
        <f t="shared" si="0"/>
        <v>13800</v>
      </c>
      <c r="L11" s="65">
        <f t="shared" si="1"/>
        <v>0</v>
      </c>
    </row>
    <row r="12" spans="1:12" s="7" customFormat="1" x14ac:dyDescent="0.2">
      <c r="A12" s="36" t="s">
        <v>15</v>
      </c>
      <c r="B12" s="39">
        <v>39</v>
      </c>
      <c r="C12" s="36">
        <v>270</v>
      </c>
      <c r="D12" s="36">
        <v>0</v>
      </c>
      <c r="E12" s="40"/>
      <c r="F12" s="29"/>
      <c r="G12" s="69">
        <v>19</v>
      </c>
      <c r="H12" s="65"/>
      <c r="I12" s="29"/>
      <c r="J12" s="65" t="s">
        <v>15</v>
      </c>
      <c r="K12" s="65">
        <f t="shared" si="0"/>
        <v>10530</v>
      </c>
      <c r="L12" s="65">
        <f t="shared" si="1"/>
        <v>0</v>
      </c>
    </row>
    <row r="13" spans="1:12" s="7" customFormat="1" x14ac:dyDescent="0.2">
      <c r="A13" s="41" t="s">
        <v>16</v>
      </c>
      <c r="B13" s="39"/>
      <c r="C13" s="36"/>
      <c r="D13" s="70"/>
      <c r="E13" s="46">
        <v>0</v>
      </c>
      <c r="F13" s="29"/>
      <c r="G13" s="65"/>
      <c r="H13" s="65"/>
      <c r="I13" s="29"/>
      <c r="J13" s="42" t="s">
        <v>30</v>
      </c>
      <c r="K13" s="42">
        <f>SUM(K8:K12)</f>
        <v>62625</v>
      </c>
      <c r="L13" s="42">
        <f>SUM(L8:L12)</f>
        <v>24495</v>
      </c>
    </row>
    <row r="14" spans="1:12" s="7" customFormat="1" x14ac:dyDescent="0.2">
      <c r="A14" s="17" t="s">
        <v>17</v>
      </c>
      <c r="B14" s="39">
        <f>SUM(B8:B12)</f>
        <v>190</v>
      </c>
      <c r="C14" s="46">
        <f>SUM(C8:C12)</f>
        <v>1650</v>
      </c>
      <c r="D14" s="46">
        <f>IF(0=E13,SUM(D8:D12),(SUM(D8:D11)+0.5*C12))</f>
        <v>690</v>
      </c>
      <c r="E14" s="46"/>
      <c r="F14" s="29"/>
      <c r="G14" s="36">
        <f>SUM(G8:G12)</f>
        <v>94</v>
      </c>
      <c r="H14" s="65"/>
      <c r="I14" s="29"/>
      <c r="J14" s="29"/>
      <c r="K14" s="29"/>
      <c r="L14" s="29"/>
    </row>
    <row r="15" spans="1:12" x14ac:dyDescent="0.2">
      <c r="A15" s="32"/>
      <c r="B15" s="28"/>
      <c r="C15" s="71"/>
      <c r="D15" s="32"/>
      <c r="E15" s="32"/>
      <c r="F15" s="32"/>
      <c r="G15" s="71"/>
      <c r="H15" s="71"/>
      <c r="I15" s="32"/>
      <c r="J15" s="32"/>
      <c r="K15" s="32"/>
      <c r="L15" s="32"/>
    </row>
    <row r="16" spans="1:12" x14ac:dyDescent="0.2">
      <c r="A16" s="5" t="s">
        <v>18</v>
      </c>
      <c r="B16" s="9">
        <f>SUM(B9*C9+B10*C10+B11*C11+B12*C12+B8*C8)</f>
        <v>62625</v>
      </c>
      <c r="C16" s="32"/>
      <c r="D16" s="32"/>
      <c r="E16" s="72"/>
      <c r="F16" s="32"/>
      <c r="G16" s="73">
        <f>SUM(G8*C8+G9*C9+G10*C10+G11*C11+G12*C12)</f>
        <v>31005</v>
      </c>
      <c r="H16" s="68"/>
      <c r="I16" s="32"/>
      <c r="J16" s="66" t="s">
        <v>31</v>
      </c>
      <c r="K16" s="32" t="s">
        <v>112</v>
      </c>
      <c r="L16" s="32"/>
    </row>
    <row r="17" spans="1:11" x14ac:dyDescent="0.2">
      <c r="A17" s="32"/>
      <c r="B17" s="74"/>
      <c r="C17" s="32"/>
      <c r="D17" s="32"/>
      <c r="E17" s="71"/>
      <c r="F17" s="75"/>
      <c r="G17" s="68"/>
      <c r="H17" s="68"/>
      <c r="I17" s="32"/>
      <c r="J17" s="32"/>
      <c r="K17" s="32" t="s">
        <v>102</v>
      </c>
    </row>
    <row r="18" spans="1:11" ht="51" customHeight="1" x14ac:dyDescent="0.2">
      <c r="A18" s="5" t="s">
        <v>19</v>
      </c>
      <c r="B18" s="62">
        <f>D14/C14</f>
        <v>0.41818181818181815</v>
      </c>
      <c r="C18" s="32" t="s">
        <v>32</v>
      </c>
      <c r="D18" s="32"/>
      <c r="E18" s="71"/>
      <c r="F18" s="76"/>
      <c r="G18" s="77">
        <f>B18</f>
        <v>0.41818181818181815</v>
      </c>
      <c r="H18" s="76"/>
      <c r="I18" s="32"/>
      <c r="J18" s="61" t="s">
        <v>33</v>
      </c>
      <c r="K18" s="32" t="s">
        <v>113</v>
      </c>
    </row>
    <row r="19" spans="1:11" x14ac:dyDescent="0.2">
      <c r="A19" s="5"/>
      <c r="B19" s="62"/>
      <c r="C19" s="32"/>
      <c r="D19" s="32"/>
      <c r="E19" s="71"/>
      <c r="F19" s="76"/>
      <c r="G19" s="77"/>
      <c r="H19" s="76"/>
      <c r="I19" s="32"/>
      <c r="J19" s="32"/>
      <c r="K19" s="32"/>
    </row>
    <row r="20" spans="1:11" ht="38.25" x14ac:dyDescent="0.2">
      <c r="A20" s="5" t="s">
        <v>20</v>
      </c>
      <c r="B20" s="62">
        <f>(B8*D8+B9*D9+B10*D10+B11*D11+B12*D12)/B16</f>
        <v>0.39113772455089818</v>
      </c>
      <c r="C20" s="32" t="s">
        <v>103</v>
      </c>
      <c r="D20" s="32"/>
      <c r="E20" s="32"/>
      <c r="F20" s="32"/>
      <c r="G20" s="77">
        <f>(G8*D8+G9*D9+G10*D10+G11*D11+G12*D12)/G16</f>
        <v>0.38945331398161587</v>
      </c>
      <c r="H20" s="76"/>
      <c r="I20" s="32"/>
      <c r="J20" s="61" t="s">
        <v>34</v>
      </c>
      <c r="K20" s="32" t="s">
        <v>35</v>
      </c>
    </row>
    <row r="21" spans="1:11" ht="23.45" customHeight="1" x14ac:dyDescent="0.2">
      <c r="A21" s="5"/>
      <c r="B21" s="62"/>
      <c r="C21" s="32"/>
      <c r="D21" s="32"/>
      <c r="E21" s="32"/>
      <c r="F21" s="32"/>
      <c r="G21" s="77"/>
      <c r="H21" s="76"/>
      <c r="I21" s="32"/>
      <c r="J21" s="32"/>
      <c r="K21" s="32"/>
    </row>
    <row r="22" spans="1:11" ht="25.5" x14ac:dyDescent="0.2">
      <c r="A22" s="58" t="s">
        <v>21</v>
      </c>
      <c r="B22" s="78">
        <f>((B20-B18)*B16)/(SUM(C8:C11)/4)</f>
        <v>-4.9090909090909083</v>
      </c>
      <c r="C22" s="100" t="s">
        <v>101</v>
      </c>
      <c r="D22" s="101"/>
      <c r="E22" s="101"/>
      <c r="F22" s="32"/>
      <c r="G22" s="79">
        <f>(G20-G18)*G16/(SUM(C8:C11)/4)</f>
        <v>-2.5818181818181798</v>
      </c>
      <c r="H22" s="96"/>
      <c r="I22" s="32"/>
      <c r="J22" s="61" t="s">
        <v>36</v>
      </c>
      <c r="K22" s="32" t="s">
        <v>114</v>
      </c>
    </row>
    <row r="23" spans="1:11" ht="26.25" customHeight="1" x14ac:dyDescent="0.2">
      <c r="A23" s="19"/>
      <c r="B23" s="72"/>
      <c r="C23" s="64"/>
      <c r="D23" s="63"/>
      <c r="E23" s="63"/>
      <c r="F23" s="32"/>
      <c r="G23" s="72"/>
      <c r="H23" s="72"/>
      <c r="I23" s="32"/>
      <c r="J23" s="32"/>
      <c r="K23" s="32"/>
    </row>
    <row r="24" spans="1:11" ht="26.25" customHeight="1" x14ac:dyDescent="0.2">
      <c r="A24" s="58" t="s">
        <v>23</v>
      </c>
      <c r="B24" s="79">
        <f>((B20-B18)*B16)/60</f>
        <v>-28.227272727272723</v>
      </c>
      <c r="C24" s="100" t="s">
        <v>101</v>
      </c>
      <c r="D24" s="101"/>
      <c r="E24" s="101"/>
      <c r="F24" s="32"/>
      <c r="G24" s="79">
        <f>((G20-G18)*G16)/60</f>
        <v>-14.845454545454533</v>
      </c>
      <c r="H24" s="96"/>
      <c r="I24" s="32"/>
      <c r="J24" s="32" t="s">
        <v>37</v>
      </c>
      <c r="K24" s="32" t="s">
        <v>115</v>
      </c>
    </row>
    <row r="25" spans="1:11" x14ac:dyDescent="0.2">
      <c r="A25" s="32"/>
      <c r="B25" s="80"/>
      <c r="C25" s="32"/>
      <c r="D25" s="32"/>
      <c r="E25" s="32"/>
      <c r="F25" s="32"/>
      <c r="G25" s="68"/>
      <c r="H25" s="68"/>
      <c r="I25" s="32"/>
      <c r="J25" s="32"/>
      <c r="K25" s="32"/>
    </row>
    <row r="26" spans="1:11" ht="26.25" customHeight="1" x14ac:dyDescent="0.2">
      <c r="A26" s="6" t="s">
        <v>24</v>
      </c>
      <c r="B26" s="81">
        <f>B18*5</f>
        <v>2.0909090909090908</v>
      </c>
      <c r="C26" s="32"/>
      <c r="D26" s="32"/>
      <c r="E26" s="32"/>
      <c r="F26" s="32"/>
      <c r="G26" s="82">
        <f>G18*5*G16/B16</f>
        <v>1.0351878062057702</v>
      </c>
      <c r="H26" s="72"/>
      <c r="I26" s="32"/>
      <c r="J26" s="32"/>
      <c r="K26" s="32"/>
    </row>
    <row r="27" spans="1:11" ht="15.75" customHeight="1" x14ac:dyDescent="0.2">
      <c r="A27" s="11"/>
      <c r="B27" s="72"/>
      <c r="C27" s="32"/>
      <c r="D27" s="32"/>
      <c r="E27" s="32"/>
      <c r="F27" s="32"/>
      <c r="G27" s="68"/>
      <c r="H27" s="68"/>
      <c r="I27" s="32"/>
      <c r="J27" s="32"/>
      <c r="K27" s="32"/>
    </row>
    <row r="28" spans="1:11" ht="13.5" customHeight="1" x14ac:dyDescent="0.2">
      <c r="A28" s="11"/>
      <c r="B28" s="72"/>
      <c r="C28" s="32"/>
      <c r="D28" s="32"/>
      <c r="E28" s="32"/>
      <c r="F28" s="32"/>
      <c r="G28" s="68"/>
      <c r="H28" s="68"/>
      <c r="I28" s="32"/>
      <c r="J28" s="32"/>
      <c r="K28" s="32"/>
    </row>
    <row r="29" spans="1:11" ht="15" x14ac:dyDescent="0.25">
      <c r="A29" s="33" t="s">
        <v>25</v>
      </c>
      <c r="B29" s="34"/>
      <c r="C29" s="34"/>
      <c r="D29" s="34"/>
      <c r="E29" s="34"/>
      <c r="F29" s="32"/>
      <c r="I29" s="32"/>
      <c r="J29" s="32"/>
      <c r="K29" s="32"/>
    </row>
    <row r="30" spans="1:11" ht="15" x14ac:dyDescent="0.25">
      <c r="A30" s="33"/>
      <c r="B30" s="34"/>
      <c r="C30" s="34"/>
      <c r="D30" s="34"/>
      <c r="E30" s="34"/>
      <c r="F30" s="32"/>
      <c r="I30" s="32"/>
      <c r="J30" s="32"/>
      <c r="K30" s="32"/>
    </row>
    <row r="31" spans="1:11" ht="15" x14ac:dyDescent="0.25">
      <c r="A31" s="30" t="s">
        <v>26</v>
      </c>
      <c r="B31" s="34"/>
      <c r="C31" s="34"/>
      <c r="D31" s="34"/>
      <c r="E31" s="34"/>
      <c r="F31" s="32"/>
      <c r="I31" s="32"/>
      <c r="J31" s="32"/>
      <c r="K31" s="32"/>
    </row>
    <row r="32" spans="1:11" ht="15" x14ac:dyDescent="0.25">
      <c r="A32" s="30" t="s">
        <v>27</v>
      </c>
      <c r="B32" s="34"/>
      <c r="C32" s="34"/>
      <c r="D32" s="34"/>
      <c r="E32" s="34"/>
      <c r="F32" s="32"/>
      <c r="I32" s="32"/>
      <c r="J32" s="32"/>
      <c r="K32" s="32"/>
    </row>
  </sheetData>
  <mergeCells count="2">
    <mergeCell ref="C22:E22"/>
    <mergeCell ref="C24:E24"/>
  </mergeCells>
  <phoneticPr fontId="0" type="noConversion"/>
  <pageMargins left="0.31496062992125984" right="0.19685039370078741" top="0.43307086614173229" bottom="0.35433070866141736" header="0.23622047244094491" footer="0.19685039370078741"/>
  <pageSetup paperSize="9" scale="95" orientation="portrait" horizontalDpi="4294967293"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8"/>
  <sheetViews>
    <sheetView workbookViewId="0"/>
  </sheetViews>
  <sheetFormatPr defaultColWidth="9.140625" defaultRowHeight="12.75" x14ac:dyDescent="0.2"/>
  <cols>
    <col min="1" max="1" width="22.7109375" style="29" customWidth="1"/>
    <col min="2" max="2" width="26" style="29" customWidth="1"/>
    <col min="3" max="3" width="27" style="29" customWidth="1"/>
    <col min="4" max="4" width="37.140625" style="29" customWidth="1"/>
    <col min="5" max="5" width="16" style="29" customWidth="1"/>
    <col min="6" max="6" width="6.140625" style="29" customWidth="1"/>
    <col min="7" max="7" width="23.42578125" style="32" customWidth="1"/>
    <col min="8" max="8" width="14.85546875" style="29" customWidth="1"/>
    <col min="9" max="16384" width="9.140625" style="29"/>
  </cols>
  <sheetData>
    <row r="1" spans="1:7" ht="15.75" x14ac:dyDescent="0.2">
      <c r="A1" s="57"/>
    </row>
    <row r="4" spans="1:7" x14ac:dyDescent="0.2">
      <c r="A4" s="12" t="s">
        <v>1</v>
      </c>
      <c r="B4" s="13" t="s">
        <v>2</v>
      </c>
      <c r="C4" s="12" t="s">
        <v>3</v>
      </c>
      <c r="D4" s="12" t="s">
        <v>4</v>
      </c>
      <c r="E4" s="12" t="s">
        <v>5</v>
      </c>
      <c r="G4" s="12" t="s">
        <v>6</v>
      </c>
    </row>
    <row r="5" spans="1:7" ht="25.5" x14ac:dyDescent="0.2">
      <c r="A5" s="12" t="s">
        <v>7</v>
      </c>
      <c r="B5" s="14" t="s">
        <v>38</v>
      </c>
      <c r="C5" s="15" t="s">
        <v>9</v>
      </c>
      <c r="D5" s="15" t="s">
        <v>39</v>
      </c>
      <c r="E5" s="16"/>
      <c r="G5" s="35"/>
    </row>
    <row r="6" spans="1:7" ht="369.75" x14ac:dyDescent="0.2">
      <c r="A6" s="36" t="s">
        <v>11</v>
      </c>
      <c r="B6" s="37" t="s">
        <v>40</v>
      </c>
      <c r="C6" s="38" t="s">
        <v>41</v>
      </c>
      <c r="D6" s="38" t="s">
        <v>42</v>
      </c>
      <c r="E6" s="36"/>
      <c r="G6" s="38" t="s">
        <v>43</v>
      </c>
    </row>
    <row r="7" spans="1:7" x14ac:dyDescent="0.2">
      <c r="A7" s="36" t="s">
        <v>12</v>
      </c>
      <c r="B7" s="39"/>
      <c r="C7" s="36"/>
      <c r="D7" s="36"/>
      <c r="E7" s="36"/>
      <c r="G7" s="35"/>
    </row>
    <row r="8" spans="1:7" x14ac:dyDescent="0.2">
      <c r="A8" s="36" t="s">
        <v>13</v>
      </c>
      <c r="B8" s="39"/>
      <c r="C8" s="36"/>
      <c r="D8" s="36"/>
      <c r="E8" s="36"/>
      <c r="G8" s="35"/>
    </row>
    <row r="9" spans="1:7" x14ac:dyDescent="0.2">
      <c r="A9" s="36" t="s">
        <v>14</v>
      </c>
      <c r="B9" s="39"/>
      <c r="C9" s="36"/>
      <c r="D9" s="36"/>
      <c r="E9" s="36"/>
      <c r="G9" s="35"/>
    </row>
    <row r="10" spans="1:7" ht="25.5" x14ac:dyDescent="0.2">
      <c r="A10" s="36" t="s">
        <v>15</v>
      </c>
      <c r="B10" s="39"/>
      <c r="C10" s="36"/>
      <c r="D10" s="38" t="s">
        <v>44</v>
      </c>
      <c r="E10" s="40"/>
      <c r="G10" s="35"/>
    </row>
    <row r="11" spans="1:7" ht="51" x14ac:dyDescent="0.2">
      <c r="A11" s="41" t="s">
        <v>16</v>
      </c>
      <c r="B11" s="42"/>
      <c r="C11" s="42"/>
      <c r="D11" s="43"/>
      <c r="E11" s="37" t="s">
        <v>45</v>
      </c>
    </row>
    <row r="12" spans="1:7" ht="76.5" x14ac:dyDescent="0.2">
      <c r="A12" s="17" t="s">
        <v>17</v>
      </c>
      <c r="B12" s="44" t="s">
        <v>46</v>
      </c>
      <c r="C12" s="45" t="s">
        <v>47</v>
      </c>
      <c r="D12" s="45" t="s">
        <v>48</v>
      </c>
      <c r="E12" s="46"/>
      <c r="G12" s="38" t="s">
        <v>49</v>
      </c>
    </row>
    <row r="13" spans="1:7" x14ac:dyDescent="0.2">
      <c r="C13" s="47"/>
    </row>
    <row r="14" spans="1:7" ht="89.25" x14ac:dyDescent="0.2">
      <c r="A14" s="16" t="s">
        <v>18</v>
      </c>
      <c r="B14" s="37" t="s">
        <v>50</v>
      </c>
      <c r="E14" s="48"/>
      <c r="G14" s="38" t="s">
        <v>51</v>
      </c>
    </row>
    <row r="15" spans="1:7" x14ac:dyDescent="0.2">
      <c r="B15" s="49"/>
      <c r="E15" s="47"/>
      <c r="F15" s="50"/>
    </row>
    <row r="16" spans="1:7" ht="25.5" x14ac:dyDescent="0.2">
      <c r="A16" s="16" t="s">
        <v>19</v>
      </c>
      <c r="B16" s="51" t="s">
        <v>52</v>
      </c>
      <c r="E16" s="47"/>
      <c r="F16" s="52"/>
      <c r="G16" s="53" t="s">
        <v>52</v>
      </c>
    </row>
    <row r="17" spans="1:7" ht="25.5" x14ac:dyDescent="0.2">
      <c r="A17" s="16" t="s">
        <v>20</v>
      </c>
      <c r="B17" s="51" t="s">
        <v>53</v>
      </c>
      <c r="G17" s="53" t="s">
        <v>53</v>
      </c>
    </row>
    <row r="18" spans="1:7" ht="102" x14ac:dyDescent="0.2">
      <c r="A18" s="58" t="s">
        <v>54</v>
      </c>
      <c r="B18" s="59" t="s">
        <v>55</v>
      </c>
      <c r="C18" s="21" t="s">
        <v>56</v>
      </c>
      <c r="D18" s="54"/>
      <c r="G18" s="60" t="s">
        <v>57</v>
      </c>
    </row>
    <row r="19" spans="1:7" x14ac:dyDescent="0.2">
      <c r="B19" s="56"/>
    </row>
    <row r="20" spans="1:7" ht="114.75" x14ac:dyDescent="0.2">
      <c r="A20" s="18" t="s">
        <v>24</v>
      </c>
      <c r="B20" s="55" t="s">
        <v>58</v>
      </c>
      <c r="G20" s="55" t="s">
        <v>59</v>
      </c>
    </row>
    <row r="21" spans="1:7" x14ac:dyDescent="0.2">
      <c r="A21" s="19"/>
      <c r="B21" s="48"/>
    </row>
    <row r="22" spans="1:7" x14ac:dyDescent="0.2">
      <c r="A22" s="8" t="s">
        <v>60</v>
      </c>
      <c r="B22" s="48"/>
    </row>
    <row r="23" spans="1:7" x14ac:dyDescent="0.2">
      <c r="A23" s="8" t="s">
        <v>61</v>
      </c>
    </row>
    <row r="24" spans="1:7" x14ac:dyDescent="0.2">
      <c r="A24" s="8" t="s">
        <v>62</v>
      </c>
    </row>
    <row r="25" spans="1:7" x14ac:dyDescent="0.2">
      <c r="A25" s="8" t="s">
        <v>63</v>
      </c>
    </row>
    <row r="26" spans="1:7" x14ac:dyDescent="0.2">
      <c r="A26" s="8"/>
    </row>
    <row r="27" spans="1:7" x14ac:dyDescent="0.2">
      <c r="A27" s="8"/>
    </row>
    <row r="28" spans="1:7" x14ac:dyDescent="0.2">
      <c r="A28" s="20"/>
    </row>
  </sheetData>
  <phoneticPr fontId="8" type="noConversion"/>
  <pageMargins left="0.27" right="0.21" top="0.5" bottom="0.24" header="0.19" footer="0.17"/>
  <pageSetup paperSize="9" scale="80" orientation="landscape" horizontalDpi="300" verticalDpi="300" r:id="rId1"/>
  <headerFooter alignWithMargins="0">
    <oddHeader>&amp;C &amp;"Arial,Bold"&amp;11Guidance Note
Calculator to Equalise Public Holidays and In-Service Days for Part-time Teachers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76"/>
  <sheetViews>
    <sheetView view="pageBreakPreview" zoomScaleNormal="100" zoomScaleSheetLayoutView="100" workbookViewId="0"/>
  </sheetViews>
  <sheetFormatPr defaultColWidth="9.140625" defaultRowHeight="12.75" x14ac:dyDescent="0.2"/>
  <cols>
    <col min="1" max="1" width="25.42578125" style="24" customWidth="1"/>
    <col min="2" max="2" width="14.140625" style="24" customWidth="1"/>
    <col min="3" max="3" width="16.140625" style="24" customWidth="1"/>
    <col min="4" max="4" width="16.7109375" style="24" customWidth="1"/>
    <col min="5" max="5" width="14" style="24" customWidth="1"/>
    <col min="6" max="6" width="14.42578125" style="24" customWidth="1"/>
    <col min="7" max="7" width="10.28515625" customWidth="1"/>
    <col min="8" max="16384" width="9.140625" style="24"/>
  </cols>
  <sheetData>
    <row r="1" spans="1:7" s="7" customFormat="1" ht="15.75" x14ac:dyDescent="0.2">
      <c r="A1" s="57" t="s">
        <v>64</v>
      </c>
      <c r="B1" s="29"/>
      <c r="C1" s="29"/>
      <c r="D1" s="29"/>
      <c r="E1" s="29"/>
      <c r="F1" s="29"/>
      <c r="G1" s="68"/>
    </row>
    <row r="2" spans="1:7" s="7" customFormat="1" ht="6.75" customHeight="1" x14ac:dyDescent="0.2">
      <c r="A2" s="29"/>
      <c r="B2" s="29"/>
      <c r="C2" s="29"/>
      <c r="D2" s="29"/>
      <c r="E2" s="29"/>
      <c r="F2" s="29"/>
      <c r="G2" s="68"/>
    </row>
    <row r="3" spans="1:7" s="7" customFormat="1" x14ac:dyDescent="0.2">
      <c r="A3" s="29" t="s">
        <v>65</v>
      </c>
      <c r="B3" s="29"/>
      <c r="C3" s="29"/>
      <c r="D3" s="29"/>
      <c r="E3" s="29"/>
      <c r="F3" s="29"/>
      <c r="G3" s="68"/>
    </row>
    <row r="4" spans="1:7" s="7" customFormat="1" x14ac:dyDescent="0.2">
      <c r="A4" s="29" t="s">
        <v>66</v>
      </c>
      <c r="B4" s="29"/>
      <c r="C4" s="29"/>
      <c r="D4" s="29"/>
      <c r="E4" s="29"/>
      <c r="F4" s="29"/>
      <c r="G4" s="68"/>
    </row>
    <row r="5" spans="1:7" s="7" customFormat="1" x14ac:dyDescent="0.2">
      <c r="A5" s="29" t="s">
        <v>67</v>
      </c>
      <c r="B5" s="29"/>
      <c r="C5" s="29"/>
      <c r="D5" s="29"/>
      <c r="E5" s="29"/>
      <c r="F5" s="29"/>
      <c r="G5" s="68"/>
    </row>
    <row r="6" spans="1:7" s="7" customFormat="1" ht="8.25" customHeight="1" x14ac:dyDescent="0.2">
      <c r="A6" s="29"/>
      <c r="B6" s="29"/>
      <c r="C6" s="29"/>
      <c r="D6" s="29"/>
      <c r="E6" s="29"/>
      <c r="F6" s="29"/>
      <c r="G6" s="25"/>
    </row>
    <row r="7" spans="1:7" s="7" customFormat="1" x14ac:dyDescent="0.2">
      <c r="A7" s="12" t="s">
        <v>1</v>
      </c>
      <c r="B7" s="13" t="s">
        <v>2</v>
      </c>
      <c r="C7" s="12" t="s">
        <v>3</v>
      </c>
      <c r="D7" s="12" t="s">
        <v>4</v>
      </c>
      <c r="E7" s="12" t="s">
        <v>5</v>
      </c>
      <c r="F7" s="29"/>
      <c r="G7" s="26"/>
    </row>
    <row r="8" spans="1:7" s="7" customFormat="1" ht="36.75" customHeight="1" x14ac:dyDescent="0.2">
      <c r="A8" s="12" t="s">
        <v>68</v>
      </c>
      <c r="B8" s="14" t="s">
        <v>8</v>
      </c>
      <c r="C8" s="15" t="s">
        <v>69</v>
      </c>
      <c r="D8" s="15" t="s">
        <v>70</v>
      </c>
      <c r="E8" s="16"/>
      <c r="F8" s="29"/>
      <c r="G8" s="65"/>
    </row>
    <row r="9" spans="1:7" s="7" customFormat="1" x14ac:dyDescent="0.2">
      <c r="A9" s="36" t="s">
        <v>11</v>
      </c>
      <c r="B9" s="39">
        <v>33</v>
      </c>
      <c r="C9" s="36">
        <v>360</v>
      </c>
      <c r="D9" s="36">
        <v>0</v>
      </c>
      <c r="E9" s="36"/>
      <c r="F9" s="29"/>
      <c r="G9" s="65"/>
    </row>
    <row r="10" spans="1:7" s="7" customFormat="1" x14ac:dyDescent="0.2">
      <c r="A10" s="36" t="s">
        <v>12</v>
      </c>
      <c r="B10" s="39">
        <v>38</v>
      </c>
      <c r="C10" s="36">
        <v>360</v>
      </c>
      <c r="D10" s="36">
        <v>0</v>
      </c>
      <c r="E10" s="36"/>
      <c r="F10" s="29"/>
      <c r="G10" s="65"/>
    </row>
    <row r="11" spans="1:7" s="7" customFormat="1" x14ac:dyDescent="0.2">
      <c r="A11" s="36" t="s">
        <v>13</v>
      </c>
      <c r="B11" s="39">
        <v>40</v>
      </c>
      <c r="C11" s="36">
        <v>360</v>
      </c>
      <c r="D11" s="36">
        <v>360</v>
      </c>
      <c r="E11" s="36"/>
      <c r="F11" s="29"/>
      <c r="G11" s="65"/>
    </row>
    <row r="12" spans="1:7" s="7" customFormat="1" x14ac:dyDescent="0.2">
      <c r="A12" s="36" t="s">
        <v>14</v>
      </c>
      <c r="B12" s="39">
        <v>40</v>
      </c>
      <c r="C12" s="36">
        <v>360</v>
      </c>
      <c r="D12" s="36">
        <v>360</v>
      </c>
      <c r="E12" s="36"/>
      <c r="F12" s="29"/>
      <c r="G12" s="65"/>
    </row>
    <row r="13" spans="1:7" s="7" customFormat="1" ht="12" customHeight="1" x14ac:dyDescent="0.2">
      <c r="A13" s="36" t="s">
        <v>15</v>
      </c>
      <c r="B13" s="39">
        <v>39</v>
      </c>
      <c r="C13" s="36">
        <v>210</v>
      </c>
      <c r="D13" s="46">
        <v>210</v>
      </c>
      <c r="E13" s="40"/>
      <c r="F13" s="23" t="s">
        <v>71</v>
      </c>
      <c r="G13" s="65"/>
    </row>
    <row r="14" spans="1:7" s="7" customFormat="1" x14ac:dyDescent="0.2">
      <c r="A14" s="41" t="s">
        <v>16</v>
      </c>
      <c r="B14" s="42"/>
      <c r="C14" s="42"/>
      <c r="D14" s="43"/>
      <c r="E14" s="46">
        <v>0</v>
      </c>
      <c r="F14" s="29"/>
      <c r="G14" s="65"/>
    </row>
    <row r="15" spans="1:7" s="7" customFormat="1" x14ac:dyDescent="0.2">
      <c r="A15" s="17" t="s">
        <v>17</v>
      </c>
      <c r="B15" s="39">
        <f>SUM(B9:B13)</f>
        <v>190</v>
      </c>
      <c r="C15" s="83">
        <f>SUM(C9:C13)</f>
        <v>1650</v>
      </c>
      <c r="D15" s="46">
        <f>IF(0=E14,SUM(D9:D13),(SUM(D9:D12)+0.5*C13))</f>
        <v>930</v>
      </c>
      <c r="E15" s="46"/>
      <c r="F15" s="29"/>
      <c r="G15" s="71"/>
    </row>
    <row r="16" spans="1:7" s="7" customFormat="1" ht="8.25" customHeight="1" x14ac:dyDescent="0.2">
      <c r="A16" s="29"/>
      <c r="B16" s="29"/>
      <c r="C16" s="47"/>
      <c r="D16" s="29"/>
      <c r="E16" s="29"/>
      <c r="F16" s="29"/>
      <c r="G16" s="68"/>
    </row>
    <row r="17" spans="1:9" s="7" customFormat="1" x14ac:dyDescent="0.2">
      <c r="A17" s="16" t="s">
        <v>18</v>
      </c>
      <c r="B17" s="39">
        <f>SUM(B9*C9+B10*C10+B11*C11+B12*C12+B13*C13)</f>
        <v>62550</v>
      </c>
      <c r="C17" s="29"/>
      <c r="D17" s="29"/>
      <c r="E17" s="48"/>
      <c r="F17" s="29"/>
      <c r="G17" s="68"/>
      <c r="H17" s="29"/>
      <c r="I17" s="29"/>
    </row>
    <row r="18" spans="1:9" s="7" customFormat="1" ht="7.5" customHeight="1" x14ac:dyDescent="0.2">
      <c r="A18" s="29"/>
      <c r="B18" s="49"/>
      <c r="C18" s="29"/>
      <c r="D18" s="29"/>
      <c r="E18" s="47"/>
      <c r="F18" s="50"/>
      <c r="G18" s="76"/>
      <c r="H18" s="29"/>
      <c r="I18" s="29"/>
    </row>
    <row r="19" spans="1:9" s="7" customFormat="1" x14ac:dyDescent="0.2">
      <c r="A19" s="16" t="s">
        <v>19</v>
      </c>
      <c r="B19" s="84">
        <f>D15/C15</f>
        <v>0.5636363636363636</v>
      </c>
      <c r="C19" s="29"/>
      <c r="D19" s="29"/>
      <c r="E19" s="47"/>
      <c r="F19" s="52"/>
      <c r="G19" s="76"/>
      <c r="H19" s="29"/>
      <c r="I19" s="29"/>
    </row>
    <row r="20" spans="1:9" s="7" customFormat="1" x14ac:dyDescent="0.2">
      <c r="A20" s="16" t="s">
        <v>20</v>
      </c>
      <c r="B20" s="84">
        <f>(B9*D9+B10*D10+B11*D11+B12*D12+B13*D13)/B17</f>
        <v>0.59136690647482015</v>
      </c>
      <c r="C20" s="29"/>
      <c r="D20" s="29"/>
      <c r="E20" s="29"/>
      <c r="F20" s="29"/>
      <c r="G20" s="72"/>
      <c r="H20" s="29"/>
      <c r="I20" s="29"/>
    </row>
    <row r="21" spans="1:9" s="7" customFormat="1" ht="30.75" customHeight="1" x14ac:dyDescent="0.2">
      <c r="A21" s="58" t="s">
        <v>72</v>
      </c>
      <c r="B21" s="85">
        <f>(B20-B19)*B17/(SUM(C9:C12)/4)</f>
        <v>4.8181818181818254</v>
      </c>
      <c r="C21" s="100" t="s">
        <v>73</v>
      </c>
      <c r="D21" s="106"/>
      <c r="E21" s="106"/>
      <c r="F21" s="107"/>
      <c r="G21" s="68"/>
      <c r="H21" s="29"/>
      <c r="I21" s="29"/>
    </row>
    <row r="22" spans="1:9" s="7" customFormat="1" ht="30.75" customHeight="1" x14ac:dyDescent="0.2">
      <c r="A22" s="19"/>
      <c r="B22" s="48"/>
      <c r="C22" s="64"/>
      <c r="D22" s="67"/>
      <c r="E22" s="67"/>
      <c r="F22" s="24"/>
      <c r="G22" s="68"/>
      <c r="H22" s="29"/>
      <c r="I22" s="29"/>
    </row>
    <row r="23" spans="1:9" s="7" customFormat="1" ht="30.75" customHeight="1" x14ac:dyDescent="0.2">
      <c r="A23" s="58" t="s">
        <v>23</v>
      </c>
      <c r="B23" s="79">
        <f>((B20-B19)*B17)/60</f>
        <v>28.909090909090953</v>
      </c>
      <c r="C23" s="64"/>
      <c r="D23" s="67"/>
      <c r="E23" s="67"/>
      <c r="F23" s="24"/>
      <c r="G23" s="68"/>
      <c r="H23" s="29"/>
      <c r="I23" s="29"/>
    </row>
    <row r="24" spans="1:9" s="7" customFormat="1" ht="6" customHeight="1" x14ac:dyDescent="0.2">
      <c r="A24" s="29"/>
      <c r="B24" s="56"/>
      <c r="C24" s="29"/>
      <c r="D24" s="29"/>
      <c r="E24" s="29"/>
      <c r="F24" s="29"/>
      <c r="G24" s="72"/>
      <c r="H24" s="29"/>
      <c r="I24" s="29"/>
    </row>
    <row r="25" spans="1:9" s="7" customFormat="1" ht="52.5" customHeight="1" x14ac:dyDescent="0.2">
      <c r="A25" s="18" t="s">
        <v>24</v>
      </c>
      <c r="B25" s="86">
        <f>B19*5</f>
        <v>2.8181818181818179</v>
      </c>
      <c r="C25" s="100" t="s">
        <v>74</v>
      </c>
      <c r="D25" s="106"/>
      <c r="E25" s="106"/>
      <c r="F25" s="106"/>
      <c r="G25" s="68"/>
      <c r="H25" s="29"/>
      <c r="I25" s="8"/>
    </row>
    <row r="26" spans="1:9" s="7" customFormat="1" ht="10.5" customHeight="1" x14ac:dyDescent="0.2">
      <c r="A26" s="29"/>
      <c r="B26" s="52"/>
      <c r="C26" s="29"/>
      <c r="D26" s="29"/>
      <c r="E26" s="29"/>
      <c r="F26" s="29"/>
      <c r="G26" s="68"/>
      <c r="H26" s="29"/>
      <c r="I26" s="8"/>
    </row>
    <row r="27" spans="1:9" x14ac:dyDescent="0.2">
      <c r="A27" s="27" t="s">
        <v>75</v>
      </c>
      <c r="B27" s="32"/>
      <c r="C27" s="32"/>
      <c r="D27" s="32"/>
      <c r="E27" s="32"/>
      <c r="F27" s="32"/>
      <c r="G27" s="68"/>
    </row>
    <row r="28" spans="1:9" x14ac:dyDescent="0.2">
      <c r="A28" s="32"/>
      <c r="B28" s="32"/>
      <c r="C28" s="32"/>
      <c r="D28" s="32"/>
      <c r="E28" s="32"/>
      <c r="F28" s="32"/>
      <c r="G28" s="68"/>
    </row>
    <row r="29" spans="1:9" x14ac:dyDescent="0.2">
      <c r="A29" s="1" t="s">
        <v>111</v>
      </c>
      <c r="B29" s="32"/>
      <c r="C29" s="32"/>
      <c r="D29" s="32"/>
      <c r="E29" s="32"/>
      <c r="F29" s="32"/>
      <c r="G29" s="68"/>
    </row>
    <row r="30" spans="1:9" x14ac:dyDescent="0.2">
      <c r="A30" s="1" t="s">
        <v>76</v>
      </c>
      <c r="B30" s="32"/>
      <c r="C30" s="32"/>
      <c r="D30" s="32"/>
      <c r="E30" s="32"/>
      <c r="F30" s="32"/>
      <c r="G30" s="68"/>
    </row>
    <row r="31" spans="1:9" x14ac:dyDescent="0.2">
      <c r="A31" s="32"/>
      <c r="B31" s="32"/>
      <c r="C31" s="32"/>
      <c r="D31" s="32"/>
      <c r="E31" s="32"/>
      <c r="F31" s="32"/>
      <c r="G31" s="68"/>
    </row>
    <row r="32" spans="1:9" x14ac:dyDescent="0.2">
      <c r="A32" s="3" t="s">
        <v>1</v>
      </c>
      <c r="B32" s="9" t="s">
        <v>2</v>
      </c>
      <c r="C32" s="3" t="s">
        <v>3</v>
      </c>
      <c r="D32" s="3" t="s">
        <v>4</v>
      </c>
      <c r="E32" s="3" t="s">
        <v>5</v>
      </c>
      <c r="F32" s="32"/>
      <c r="G32" s="3" t="s">
        <v>6</v>
      </c>
    </row>
    <row r="33" spans="1:7" ht="38.25" x14ac:dyDescent="0.2">
      <c r="A33" s="3" t="s">
        <v>68</v>
      </c>
      <c r="B33" s="10" t="s">
        <v>8</v>
      </c>
      <c r="C33" s="4" t="s">
        <v>69</v>
      </c>
      <c r="D33" s="4" t="s">
        <v>70</v>
      </c>
      <c r="E33" s="5"/>
      <c r="F33" s="32"/>
      <c r="G33" s="4" t="s">
        <v>77</v>
      </c>
    </row>
    <row r="34" spans="1:7" x14ac:dyDescent="0.2">
      <c r="A34" s="36" t="s">
        <v>11</v>
      </c>
      <c r="B34" s="39">
        <v>33</v>
      </c>
      <c r="C34" s="36">
        <v>360</v>
      </c>
      <c r="D34" s="36">
        <v>0</v>
      </c>
      <c r="E34" s="36"/>
      <c r="F34" s="29"/>
      <c r="G34" s="69">
        <v>7</v>
      </c>
    </row>
    <row r="35" spans="1:7" x14ac:dyDescent="0.2">
      <c r="A35" s="36" t="s">
        <v>12</v>
      </c>
      <c r="B35" s="39">
        <v>38</v>
      </c>
      <c r="C35" s="36">
        <v>360</v>
      </c>
      <c r="D35" s="36">
        <v>0</v>
      </c>
      <c r="E35" s="36"/>
      <c r="F35" s="29"/>
      <c r="G35" s="69">
        <v>9</v>
      </c>
    </row>
    <row r="36" spans="1:7" x14ac:dyDescent="0.2">
      <c r="A36" s="36" t="s">
        <v>13</v>
      </c>
      <c r="B36" s="39">
        <v>40</v>
      </c>
      <c r="C36" s="36">
        <v>360</v>
      </c>
      <c r="D36" s="36">
        <v>360</v>
      </c>
      <c r="E36" s="36"/>
      <c r="F36" s="29"/>
      <c r="G36" s="69">
        <v>10</v>
      </c>
    </row>
    <row r="37" spans="1:7" x14ac:dyDescent="0.2">
      <c r="A37" s="36" t="s">
        <v>14</v>
      </c>
      <c r="B37" s="39">
        <v>40</v>
      </c>
      <c r="C37" s="36">
        <v>360</v>
      </c>
      <c r="D37" s="36">
        <v>360</v>
      </c>
      <c r="E37" s="36"/>
      <c r="F37" s="29"/>
      <c r="G37" s="69">
        <v>10</v>
      </c>
    </row>
    <row r="38" spans="1:7" x14ac:dyDescent="0.2">
      <c r="A38" s="36" t="s">
        <v>15</v>
      </c>
      <c r="B38" s="39">
        <v>39</v>
      </c>
      <c r="C38" s="36">
        <v>210</v>
      </c>
      <c r="D38" s="40">
        <v>210</v>
      </c>
      <c r="E38" s="40"/>
      <c r="F38" s="29"/>
      <c r="G38" s="69">
        <v>9</v>
      </c>
    </row>
    <row r="39" spans="1:7" x14ac:dyDescent="0.2">
      <c r="A39" s="41" t="s">
        <v>16</v>
      </c>
      <c r="B39" s="39"/>
      <c r="C39" s="36"/>
      <c r="D39" s="70"/>
      <c r="E39" s="46">
        <v>0</v>
      </c>
      <c r="F39" s="29"/>
      <c r="G39" s="65"/>
    </row>
    <row r="40" spans="1:7" x14ac:dyDescent="0.2">
      <c r="A40" s="17" t="s">
        <v>17</v>
      </c>
      <c r="B40" s="39">
        <f>SUM(B34:B38)</f>
        <v>190</v>
      </c>
      <c r="C40" s="46">
        <f>SUM(C34:C38)</f>
        <v>1650</v>
      </c>
      <c r="D40" s="46">
        <f>IF(0=E39,SUM(D34:D38),(SUM(D34:D37)+0.5*C38))</f>
        <v>930</v>
      </c>
      <c r="E40" s="46"/>
      <c r="F40" s="29"/>
      <c r="G40" s="36">
        <f>SUM(G34:G38)</f>
        <v>45</v>
      </c>
    </row>
    <row r="41" spans="1:7" x14ac:dyDescent="0.2">
      <c r="A41" s="32"/>
      <c r="B41" s="32"/>
      <c r="C41" s="71"/>
      <c r="D41" s="32"/>
      <c r="E41" s="32"/>
      <c r="F41" s="32"/>
      <c r="G41" s="71"/>
    </row>
    <row r="42" spans="1:7" x14ac:dyDescent="0.2">
      <c r="A42" s="5" t="s">
        <v>18</v>
      </c>
      <c r="B42" s="87">
        <f>SUM(B34*C34+B35*C35+B36*C36+B37*C37+B38*C38)</f>
        <v>62550</v>
      </c>
      <c r="C42" s="32"/>
      <c r="D42" s="32"/>
      <c r="E42" s="72"/>
      <c r="F42" s="32"/>
      <c r="G42" s="73">
        <f>SUM(G34*C34+G35*C35+G36*C36+G37*C37+G38*C38)</f>
        <v>14850</v>
      </c>
    </row>
    <row r="43" spans="1:7" x14ac:dyDescent="0.2">
      <c r="A43" s="32"/>
      <c r="B43" s="74"/>
      <c r="C43" s="32"/>
      <c r="D43" s="32"/>
      <c r="E43" s="71"/>
      <c r="F43" s="75"/>
      <c r="G43" s="68"/>
    </row>
    <row r="44" spans="1:7" x14ac:dyDescent="0.2">
      <c r="A44" s="5" t="s">
        <v>19</v>
      </c>
      <c r="B44" s="88">
        <f>D40/C40</f>
        <v>0.5636363636363636</v>
      </c>
      <c r="C44" s="32"/>
      <c r="D44" s="32"/>
      <c r="E44" s="71"/>
      <c r="F44" s="76"/>
      <c r="G44" s="89">
        <f>B44</f>
        <v>0.5636363636363636</v>
      </c>
    </row>
    <row r="45" spans="1:7" x14ac:dyDescent="0.2">
      <c r="A45" s="5" t="s">
        <v>20</v>
      </c>
      <c r="B45" s="88">
        <f>(B34*D34+B35*D35+B36*D36+B37*D37+B38*D38)/B42</f>
        <v>0.59136690647482015</v>
      </c>
      <c r="C45" s="32"/>
      <c r="D45" s="32"/>
      <c r="E45" s="32"/>
      <c r="F45" s="32"/>
      <c r="G45" s="89">
        <f>(G34*D34+G35*D35+G36*D36+G37*D37+G38*D38)/G42</f>
        <v>0.61212121212121207</v>
      </c>
    </row>
    <row r="46" spans="1:7" ht="38.25" x14ac:dyDescent="0.2">
      <c r="A46" s="58" t="s">
        <v>72</v>
      </c>
      <c r="B46" s="78">
        <f>((B45-B44)*B42)/(SUM(C34:C37)/4)</f>
        <v>4.8181818181818254</v>
      </c>
      <c r="C46" s="100" t="s">
        <v>78</v>
      </c>
      <c r="D46" s="101"/>
      <c r="E46" s="101"/>
      <c r="F46" s="32"/>
      <c r="G46" s="79">
        <f>((G45-G44)*G42)/(SUM(C34:C37)/4)</f>
        <v>1.9999999999999991</v>
      </c>
    </row>
    <row r="47" spans="1:7" x14ac:dyDescent="0.2">
      <c r="A47" s="19"/>
      <c r="B47" s="72"/>
      <c r="C47" s="64"/>
      <c r="D47" s="63"/>
      <c r="E47" s="63"/>
      <c r="F47" s="32"/>
      <c r="G47" s="72"/>
    </row>
    <row r="48" spans="1:7" ht="25.5" x14ac:dyDescent="0.2">
      <c r="A48" s="58" t="s">
        <v>23</v>
      </c>
      <c r="B48" s="79">
        <f>((B45-B44)*B42)/60</f>
        <v>28.909090909090953</v>
      </c>
      <c r="C48" s="64"/>
      <c r="D48" s="63"/>
      <c r="E48" s="63"/>
      <c r="F48" s="32"/>
      <c r="G48" s="79">
        <f>((G45-G44)*G42)/60</f>
        <v>11.999999999999995</v>
      </c>
    </row>
    <row r="49" spans="1:8" x14ac:dyDescent="0.2">
      <c r="A49" s="32"/>
      <c r="B49" s="80"/>
      <c r="C49" s="32"/>
      <c r="D49" s="32"/>
      <c r="E49" s="32"/>
      <c r="F49" s="32"/>
      <c r="G49" s="68"/>
    </row>
    <row r="50" spans="1:8" ht="25.5" x14ac:dyDescent="0.2">
      <c r="A50" s="6" t="s">
        <v>24</v>
      </c>
      <c r="B50" s="90">
        <f>B44*5</f>
        <v>2.8181818181818179</v>
      </c>
      <c r="C50" s="32"/>
      <c r="D50" s="32"/>
      <c r="E50" s="32"/>
      <c r="F50" s="32"/>
      <c r="G50" s="91">
        <f>G44*5*G42/B42</f>
        <v>0.66906474820143869</v>
      </c>
    </row>
    <row r="51" spans="1:8" x14ac:dyDescent="0.2">
      <c r="A51" s="11"/>
      <c r="B51" s="72"/>
      <c r="C51" s="32"/>
      <c r="D51" s="32"/>
      <c r="E51" s="32"/>
      <c r="F51" s="32"/>
      <c r="G51" s="68"/>
    </row>
    <row r="52" spans="1:8" ht="30.75" customHeight="1" x14ac:dyDescent="0.2">
      <c r="A52" s="104" t="s">
        <v>110</v>
      </c>
      <c r="B52" s="104"/>
      <c r="C52" s="104"/>
      <c r="D52" s="104"/>
      <c r="E52" s="104"/>
      <c r="F52" s="104"/>
      <c r="G52" s="105"/>
    </row>
    <row r="53" spans="1:8" x14ac:dyDescent="0.2">
      <c r="A53" s="61"/>
      <c r="B53" s="61"/>
      <c r="C53" s="61"/>
      <c r="D53" s="61"/>
      <c r="E53" s="61"/>
      <c r="F53" s="61"/>
      <c r="G53" s="92"/>
    </row>
    <row r="54" spans="1:8" x14ac:dyDescent="0.2">
      <c r="A54" s="3" t="s">
        <v>1</v>
      </c>
      <c r="B54" s="9" t="s">
        <v>2</v>
      </c>
      <c r="C54" s="3" t="s">
        <v>3</v>
      </c>
      <c r="D54" s="3" t="s">
        <v>4</v>
      </c>
      <c r="E54" s="3" t="s">
        <v>5</v>
      </c>
      <c r="F54" s="32"/>
      <c r="G54" s="3" t="s">
        <v>6</v>
      </c>
    </row>
    <row r="55" spans="1:8" ht="38.25" x14ac:dyDescent="0.2">
      <c r="A55" s="3" t="s">
        <v>68</v>
      </c>
      <c r="B55" s="10" t="s">
        <v>8</v>
      </c>
      <c r="C55" s="4" t="s">
        <v>69</v>
      </c>
      <c r="D55" s="4" t="s">
        <v>70</v>
      </c>
      <c r="E55" s="5"/>
      <c r="F55" s="32"/>
      <c r="G55" s="4" t="s">
        <v>77</v>
      </c>
    </row>
    <row r="56" spans="1:8" x14ac:dyDescent="0.2">
      <c r="A56" s="36" t="s">
        <v>11</v>
      </c>
      <c r="B56" s="39">
        <v>33</v>
      </c>
      <c r="C56" s="36">
        <v>360</v>
      </c>
      <c r="D56" s="36">
        <v>360</v>
      </c>
      <c r="E56" s="36"/>
      <c r="F56" s="29"/>
      <c r="G56" s="69">
        <v>26</v>
      </c>
      <c r="H56" s="95"/>
    </row>
    <row r="57" spans="1:8" x14ac:dyDescent="0.2">
      <c r="A57" s="36" t="s">
        <v>12</v>
      </c>
      <c r="B57" s="39">
        <v>38</v>
      </c>
      <c r="C57" s="36">
        <v>360</v>
      </c>
      <c r="D57" s="36">
        <v>360</v>
      </c>
      <c r="E57" s="36"/>
      <c r="F57" s="29"/>
      <c r="G57" s="69">
        <v>28</v>
      </c>
      <c r="H57" s="95"/>
    </row>
    <row r="58" spans="1:8" x14ac:dyDescent="0.2">
      <c r="A58" s="36" t="s">
        <v>13</v>
      </c>
      <c r="B58" s="39">
        <v>40</v>
      </c>
      <c r="C58" s="36">
        <v>360</v>
      </c>
      <c r="D58" s="36">
        <v>360</v>
      </c>
      <c r="E58" s="36"/>
      <c r="F58" s="29"/>
      <c r="G58" s="69">
        <v>29</v>
      </c>
      <c r="H58" s="95"/>
    </row>
    <row r="59" spans="1:8" x14ac:dyDescent="0.2">
      <c r="A59" s="36" t="s">
        <v>14</v>
      </c>
      <c r="B59" s="39">
        <v>40</v>
      </c>
      <c r="C59" s="36">
        <v>360</v>
      </c>
      <c r="D59" s="36">
        <v>360</v>
      </c>
      <c r="E59" s="36"/>
      <c r="F59" s="29"/>
      <c r="G59" s="69">
        <v>30</v>
      </c>
      <c r="H59" s="95"/>
    </row>
    <row r="60" spans="1:8" x14ac:dyDescent="0.2">
      <c r="A60" s="36" t="s">
        <v>15</v>
      </c>
      <c r="B60" s="39">
        <v>39</v>
      </c>
      <c r="C60" s="36">
        <v>210</v>
      </c>
      <c r="D60" s="36">
        <v>210</v>
      </c>
      <c r="E60" s="40"/>
      <c r="F60" s="29"/>
      <c r="G60" s="69">
        <v>30</v>
      </c>
      <c r="H60" s="95"/>
    </row>
    <row r="61" spans="1:8" x14ac:dyDescent="0.2">
      <c r="A61" s="41" t="s">
        <v>16</v>
      </c>
      <c r="B61" s="39"/>
      <c r="C61" s="36"/>
      <c r="D61" s="70"/>
      <c r="E61" s="46">
        <v>0</v>
      </c>
      <c r="F61" s="29"/>
      <c r="G61" s="65"/>
    </row>
    <row r="62" spans="1:8" x14ac:dyDescent="0.2">
      <c r="A62" s="17" t="s">
        <v>17</v>
      </c>
      <c r="B62" s="39">
        <f>SUM(B56:B60)</f>
        <v>190</v>
      </c>
      <c r="C62" s="46">
        <f>SUM(C56:C60)</f>
        <v>1650</v>
      </c>
      <c r="D62" s="46">
        <f>IF(0=E61,SUM(D56:D60),(SUM(D56:D59)+0.5*C60))</f>
        <v>1650</v>
      </c>
      <c r="E62" s="46"/>
      <c r="F62" s="29"/>
      <c r="G62" s="36">
        <f>SUM(G56:G60)</f>
        <v>143</v>
      </c>
    </row>
    <row r="63" spans="1:8" x14ac:dyDescent="0.2">
      <c r="A63" s="32"/>
      <c r="B63" s="32"/>
      <c r="C63" s="71"/>
      <c r="D63" s="32"/>
      <c r="E63" s="32"/>
      <c r="F63" s="32"/>
      <c r="G63" s="71"/>
    </row>
    <row r="64" spans="1:8" x14ac:dyDescent="0.2">
      <c r="A64" s="5" t="s">
        <v>18</v>
      </c>
      <c r="B64" s="87">
        <f>SUM(B56*C56+B57*C57+B58*C58+B59*C59+B60*C60)</f>
        <v>62550</v>
      </c>
      <c r="C64" s="32"/>
      <c r="D64" s="32"/>
      <c r="E64" s="72"/>
      <c r="F64" s="32"/>
      <c r="G64" s="73">
        <f>SUM(G56*C56+G57*C57+G58*C58+G59*C59+G60*C60)</f>
        <v>46980</v>
      </c>
    </row>
    <row r="65" spans="1:7" x14ac:dyDescent="0.2">
      <c r="A65" s="32"/>
      <c r="B65" s="74"/>
      <c r="C65" s="32"/>
      <c r="D65" s="32"/>
      <c r="E65" s="71"/>
      <c r="F65" s="75"/>
      <c r="G65" s="68"/>
    </row>
    <row r="66" spans="1:7" x14ac:dyDescent="0.2">
      <c r="A66" s="5" t="s">
        <v>19</v>
      </c>
      <c r="B66" s="93">
        <f>D62/C62</f>
        <v>1</v>
      </c>
      <c r="C66" s="32"/>
      <c r="D66" s="32"/>
      <c r="E66" s="71"/>
      <c r="F66" s="76"/>
      <c r="G66" s="77">
        <f>B66</f>
        <v>1</v>
      </c>
    </row>
    <row r="67" spans="1:7" x14ac:dyDescent="0.2">
      <c r="A67" s="5" t="s">
        <v>20</v>
      </c>
      <c r="B67" s="93">
        <f>(B56*D56+B57*D57+B58*D58+B59*D59+B60*D60)/B64</f>
        <v>1</v>
      </c>
      <c r="C67" s="32"/>
      <c r="D67" s="32"/>
      <c r="E67" s="32"/>
      <c r="F67" s="32"/>
      <c r="G67" s="77">
        <f>(G56*D56+G57*D57+G58*D58+G59*D59+G60*D60)/G64</f>
        <v>1</v>
      </c>
    </row>
    <row r="68" spans="1:7" ht="38.25" x14ac:dyDescent="0.2">
      <c r="A68" s="58" t="s">
        <v>72</v>
      </c>
      <c r="B68" s="78">
        <f>((B67-B66)*B64)/(SUM(C56:C59)/4)</f>
        <v>0</v>
      </c>
      <c r="C68" s="100" t="s">
        <v>78</v>
      </c>
      <c r="D68" s="101"/>
      <c r="E68" s="101"/>
      <c r="F68" s="32"/>
      <c r="G68" s="79">
        <f>((G67-G66)*G64)/(SUM(C56:C59)/4)</f>
        <v>0</v>
      </c>
    </row>
    <row r="69" spans="1:7" x14ac:dyDescent="0.2">
      <c r="A69" s="19"/>
      <c r="B69" s="72"/>
      <c r="C69" s="64"/>
      <c r="D69" s="63"/>
      <c r="E69" s="63"/>
      <c r="F69" s="32"/>
      <c r="G69" s="72"/>
    </row>
    <row r="70" spans="1:7" ht="25.5" x14ac:dyDescent="0.2">
      <c r="A70" s="58" t="s">
        <v>23</v>
      </c>
      <c r="B70" s="79">
        <f>((B67-B66)*B64)/60</f>
        <v>0</v>
      </c>
      <c r="C70" s="64"/>
      <c r="D70" s="63"/>
      <c r="E70" s="63"/>
      <c r="F70" s="32"/>
      <c r="G70" s="79">
        <f>((G67-G66)*G64)/60</f>
        <v>0</v>
      </c>
    </row>
    <row r="71" spans="1:7" x14ac:dyDescent="0.2">
      <c r="A71" s="32"/>
      <c r="B71" s="80"/>
      <c r="C71" s="32"/>
      <c r="D71" s="32"/>
      <c r="E71" s="32"/>
      <c r="F71" s="32"/>
      <c r="G71" s="68"/>
    </row>
    <row r="72" spans="1:7" ht="25.5" x14ac:dyDescent="0.2">
      <c r="A72" s="6" t="s">
        <v>24</v>
      </c>
      <c r="B72" s="81">
        <f>B66*5</f>
        <v>5</v>
      </c>
      <c r="C72" s="32"/>
      <c r="D72" s="32"/>
      <c r="E72" s="32"/>
      <c r="F72" s="32"/>
      <c r="G72" s="82">
        <f>G66*5*G64/B64</f>
        <v>3.7553956834532376</v>
      </c>
    </row>
    <row r="73" spans="1:7" x14ac:dyDescent="0.2">
      <c r="A73" s="11"/>
      <c r="B73" s="72"/>
      <c r="C73" s="32"/>
      <c r="D73" s="32"/>
      <c r="E73" s="32"/>
      <c r="F73" s="32"/>
      <c r="G73" s="68"/>
    </row>
    <row r="74" spans="1:7" x14ac:dyDescent="0.2">
      <c r="A74" s="102" t="s">
        <v>104</v>
      </c>
      <c r="B74" s="102"/>
      <c r="C74" s="102"/>
      <c r="D74" s="102"/>
      <c r="E74" s="102"/>
      <c r="F74" s="102"/>
      <c r="G74" s="103"/>
    </row>
    <row r="75" spans="1:7" x14ac:dyDescent="0.2">
      <c r="A75" s="103"/>
      <c r="B75" s="103"/>
      <c r="C75" s="103"/>
      <c r="D75" s="103"/>
      <c r="E75" s="103"/>
      <c r="F75" s="103"/>
      <c r="G75" s="103"/>
    </row>
    <row r="76" spans="1:7" x14ac:dyDescent="0.2">
      <c r="A76" s="103"/>
      <c r="B76" s="103"/>
      <c r="C76" s="103"/>
      <c r="D76" s="103"/>
      <c r="E76" s="103"/>
      <c r="F76" s="103"/>
      <c r="G76" s="103"/>
    </row>
  </sheetData>
  <mergeCells count="6">
    <mergeCell ref="A74:G76"/>
    <mergeCell ref="A52:G52"/>
    <mergeCell ref="C21:F21"/>
    <mergeCell ref="C46:E46"/>
    <mergeCell ref="C68:E68"/>
    <mergeCell ref="C25:F25"/>
  </mergeCells>
  <phoneticPr fontId="8" type="noConversion"/>
  <pageMargins left="0.23622047244094491" right="0.19685039370078741" top="0.62992125984251968" bottom="0.27559055118110237" header="0.19685039370078741" footer="0.15748031496062992"/>
  <pageSetup paperSize="9" scale="77" orientation="portrait" horizontalDpi="300" verticalDpi="300" r:id="rId1"/>
  <headerFooter alignWithMargins="0">
    <oddHeader>&amp;C&amp;"Arial,Bold"Worked Examples
Calculator to Equalise Public Holidays and In-Service Days for Part-time Teachers</oddHeader>
  </headerFooter>
  <rowBreaks count="2" manualBreakCount="2">
    <brk id="26" max="16383" man="1"/>
    <brk id="5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9531D-DD5E-474A-BA83-1A50A9349C9B}">
  <dimension ref="A1:I106"/>
  <sheetViews>
    <sheetView zoomScale="130" zoomScaleNormal="130" workbookViewId="0"/>
  </sheetViews>
  <sheetFormatPr defaultColWidth="9.140625" defaultRowHeight="12.75" x14ac:dyDescent="0.2"/>
  <cols>
    <col min="1" max="1" width="25.42578125" style="24" customWidth="1"/>
    <col min="2" max="2" width="14.140625" style="24" customWidth="1"/>
    <col min="3" max="3" width="16.140625" style="24" customWidth="1"/>
    <col min="4" max="4" width="16.7109375" style="24" customWidth="1"/>
    <col min="5" max="5" width="14" style="24" customWidth="1"/>
    <col min="6" max="6" width="14.42578125" style="24" customWidth="1"/>
    <col min="7" max="7" width="10.28515625" customWidth="1"/>
    <col min="8" max="16384" width="9.140625" style="24"/>
  </cols>
  <sheetData>
    <row r="1" spans="1:9" s="7" customFormat="1" x14ac:dyDescent="0.2">
      <c r="A1" s="22" t="s">
        <v>79</v>
      </c>
      <c r="B1" s="29"/>
      <c r="C1" s="29"/>
      <c r="D1" s="29"/>
      <c r="E1" s="29"/>
      <c r="F1" s="29"/>
      <c r="G1"/>
      <c r="H1" s="29"/>
      <c r="I1" s="8"/>
    </row>
    <row r="2" spans="1:9" s="7" customFormat="1" ht="5.25" customHeight="1" x14ac:dyDescent="0.2">
      <c r="A2" s="29"/>
      <c r="B2" s="29"/>
      <c r="C2" s="29"/>
      <c r="D2" s="29"/>
      <c r="E2" s="29"/>
      <c r="F2" s="29"/>
      <c r="G2"/>
      <c r="H2" s="29"/>
      <c r="I2" s="8"/>
    </row>
    <row r="3" spans="1:9" s="7" customFormat="1" x14ac:dyDescent="0.2">
      <c r="A3" s="29" t="s">
        <v>80</v>
      </c>
      <c r="B3" s="29"/>
      <c r="C3" s="29"/>
      <c r="D3" s="29"/>
      <c r="E3" s="29"/>
      <c r="F3" s="29"/>
      <c r="G3"/>
      <c r="H3" s="29"/>
      <c r="I3" s="29"/>
    </row>
    <row r="4" spans="1:9" s="7" customFormat="1" x14ac:dyDescent="0.2">
      <c r="A4" s="29" t="s">
        <v>81</v>
      </c>
      <c r="B4" s="29"/>
      <c r="C4" s="29"/>
      <c r="D4" s="29"/>
      <c r="E4" s="29"/>
      <c r="F4" s="29"/>
      <c r="G4"/>
      <c r="H4" s="29"/>
      <c r="I4" s="29"/>
    </row>
    <row r="5" spans="1:9" s="7" customFormat="1" x14ac:dyDescent="0.2">
      <c r="A5" s="29" t="s">
        <v>82</v>
      </c>
      <c r="B5" s="29"/>
      <c r="C5" s="29"/>
      <c r="D5" s="29"/>
      <c r="E5" s="29"/>
      <c r="F5" s="29"/>
      <c r="G5"/>
      <c r="H5" s="29"/>
      <c r="I5" s="29"/>
    </row>
    <row r="6" spans="1:9" s="7" customFormat="1" x14ac:dyDescent="0.2">
      <c r="A6" s="29" t="s">
        <v>106</v>
      </c>
      <c r="B6" s="29"/>
      <c r="C6" s="29"/>
      <c r="D6" s="29"/>
      <c r="E6" s="29"/>
      <c r="F6" s="29"/>
      <c r="G6"/>
      <c r="H6" s="29"/>
      <c r="I6" s="29"/>
    </row>
    <row r="7" spans="1:9" s="7" customFormat="1" x14ac:dyDescent="0.2">
      <c r="A7" s="29" t="s">
        <v>83</v>
      </c>
      <c r="B7" s="29"/>
      <c r="C7" s="29"/>
      <c r="D7" s="29"/>
      <c r="E7" s="29"/>
      <c r="F7" s="29"/>
      <c r="G7"/>
      <c r="H7" s="29"/>
      <c r="I7" s="29"/>
    </row>
    <row r="8" spans="1:9" s="7" customFormat="1" x14ac:dyDescent="0.2">
      <c r="A8" s="29" t="s">
        <v>84</v>
      </c>
      <c r="B8" s="29"/>
      <c r="C8" s="29"/>
      <c r="D8" s="29"/>
      <c r="E8" s="29"/>
      <c r="F8" s="29"/>
      <c r="G8"/>
      <c r="H8" s="29"/>
      <c r="I8" s="29"/>
    </row>
    <row r="9" spans="1:9" s="7" customFormat="1" x14ac:dyDescent="0.2">
      <c r="A9" s="29" t="s">
        <v>85</v>
      </c>
      <c r="B9" s="29"/>
      <c r="C9" s="29"/>
      <c r="D9" s="29"/>
      <c r="E9" s="29"/>
      <c r="F9" s="29"/>
      <c r="G9"/>
      <c r="H9" s="29"/>
      <c r="I9" s="29"/>
    </row>
    <row r="10" spans="1:9" s="7" customFormat="1" ht="7.5" customHeight="1" x14ac:dyDescent="0.2">
      <c r="A10" s="29"/>
      <c r="B10" s="29"/>
      <c r="C10" s="29"/>
      <c r="D10" s="29"/>
      <c r="E10" s="29"/>
      <c r="F10" s="29"/>
      <c r="G10"/>
      <c r="H10" s="29"/>
      <c r="I10" s="29"/>
    </row>
    <row r="11" spans="1:9" s="7" customFormat="1" x14ac:dyDescent="0.2">
      <c r="A11" s="12" t="s">
        <v>1</v>
      </c>
      <c r="B11" s="13" t="s">
        <v>2</v>
      </c>
      <c r="C11" s="12" t="s">
        <v>3</v>
      </c>
      <c r="D11" s="12" t="s">
        <v>4</v>
      </c>
      <c r="E11" s="12" t="s">
        <v>5</v>
      </c>
      <c r="F11" s="29"/>
      <c r="G11"/>
      <c r="H11" s="29"/>
      <c r="I11" s="29"/>
    </row>
    <row r="12" spans="1:9" s="7" customFormat="1" ht="38.25" x14ac:dyDescent="0.2">
      <c r="A12" s="12" t="s">
        <v>68</v>
      </c>
      <c r="B12" s="14" t="s">
        <v>8</v>
      </c>
      <c r="C12" s="15" t="s">
        <v>69</v>
      </c>
      <c r="D12" s="15" t="s">
        <v>70</v>
      </c>
      <c r="E12" s="16"/>
      <c r="F12" s="29"/>
      <c r="G12"/>
      <c r="H12" s="29"/>
      <c r="I12" s="29"/>
    </row>
    <row r="13" spans="1:9" s="7" customFormat="1" x14ac:dyDescent="0.2">
      <c r="A13" s="36" t="s">
        <v>11</v>
      </c>
      <c r="B13" s="39">
        <v>33</v>
      </c>
      <c r="C13" s="36">
        <v>325</v>
      </c>
      <c r="D13" s="36">
        <v>325</v>
      </c>
      <c r="E13" s="36"/>
      <c r="F13" s="29"/>
      <c r="G13"/>
      <c r="H13" s="29"/>
      <c r="I13" s="29"/>
    </row>
    <row r="14" spans="1:9" s="7" customFormat="1" x14ac:dyDescent="0.2">
      <c r="A14" s="36" t="s">
        <v>12</v>
      </c>
      <c r="B14" s="39">
        <v>38</v>
      </c>
      <c r="C14" s="36">
        <v>325</v>
      </c>
      <c r="D14" s="36">
        <v>325</v>
      </c>
      <c r="E14" s="36"/>
      <c r="F14" s="29"/>
      <c r="G14"/>
      <c r="H14" s="29"/>
      <c r="I14" s="29"/>
    </row>
    <row r="15" spans="1:9" s="7" customFormat="1" x14ac:dyDescent="0.2">
      <c r="A15" s="36" t="s">
        <v>13</v>
      </c>
      <c r="B15" s="39">
        <v>40</v>
      </c>
      <c r="C15" s="36">
        <v>325</v>
      </c>
      <c r="D15" s="36">
        <v>0</v>
      </c>
      <c r="E15" s="36"/>
      <c r="F15" s="29"/>
      <c r="G15"/>
      <c r="H15" s="29"/>
      <c r="I15" s="29"/>
    </row>
    <row r="16" spans="1:9" s="7" customFormat="1" x14ac:dyDescent="0.2">
      <c r="A16" s="36" t="s">
        <v>14</v>
      </c>
      <c r="B16" s="39">
        <v>40</v>
      </c>
      <c r="C16" s="36">
        <v>325</v>
      </c>
      <c r="D16" s="36">
        <v>0</v>
      </c>
      <c r="E16" s="36"/>
      <c r="F16" s="29"/>
      <c r="G16"/>
      <c r="H16" s="29"/>
      <c r="I16" s="29"/>
    </row>
    <row r="17" spans="1:8" s="7" customFormat="1" ht="33.75" x14ac:dyDescent="0.2">
      <c r="A17" s="36" t="s">
        <v>15</v>
      </c>
      <c r="B17" s="39">
        <v>39</v>
      </c>
      <c r="C17" s="94">
        <v>200</v>
      </c>
      <c r="D17" s="40">
        <v>102.56</v>
      </c>
      <c r="E17" s="40"/>
      <c r="F17" s="23" t="s">
        <v>107</v>
      </c>
      <c r="G17"/>
      <c r="H17" s="29"/>
    </row>
    <row r="18" spans="1:8" s="7" customFormat="1" ht="22.5" x14ac:dyDescent="0.2">
      <c r="A18" s="41" t="s">
        <v>86</v>
      </c>
      <c r="B18" s="42"/>
      <c r="C18" s="42"/>
      <c r="D18" s="43"/>
      <c r="E18" s="46">
        <v>1</v>
      </c>
      <c r="F18" s="23" t="s">
        <v>87</v>
      </c>
      <c r="G18"/>
      <c r="H18" s="29"/>
    </row>
    <row r="19" spans="1:8" s="7" customFormat="1" ht="22.5" customHeight="1" x14ac:dyDescent="0.2">
      <c r="A19" s="17" t="s">
        <v>17</v>
      </c>
      <c r="B19" s="39">
        <f>SUM(B13:B17)</f>
        <v>190</v>
      </c>
      <c r="C19" s="83">
        <f>SUM(C13:C17)</f>
        <v>1500</v>
      </c>
      <c r="D19" s="46">
        <f>IF(0=E18,SUM(D13:D17),(SUM(D13:D16)+0.5*C17))</f>
        <v>750</v>
      </c>
      <c r="E19" s="46"/>
      <c r="F19" s="23" t="s">
        <v>88</v>
      </c>
      <c r="G19"/>
      <c r="H19" s="29"/>
    </row>
    <row r="20" spans="1:8" s="7" customFormat="1" ht="9.75" customHeight="1" x14ac:dyDescent="0.2">
      <c r="A20" s="29"/>
      <c r="B20" s="29"/>
      <c r="C20" s="47"/>
      <c r="D20" s="29"/>
      <c r="E20" s="29"/>
      <c r="F20" s="29"/>
      <c r="G20"/>
      <c r="H20" s="29"/>
    </row>
    <row r="21" spans="1:8" s="7" customFormat="1" x14ac:dyDescent="0.2">
      <c r="A21" s="16" t="s">
        <v>18</v>
      </c>
      <c r="B21" s="39">
        <f>SUM(B13*C13+B14*C14+B15*C15+B16*C16+B17*C17)</f>
        <v>56875</v>
      </c>
      <c r="C21" s="29"/>
      <c r="D21" s="29"/>
      <c r="E21" s="48"/>
      <c r="F21" s="29"/>
      <c r="G21"/>
      <c r="H21" s="29"/>
    </row>
    <row r="22" spans="1:8" s="7" customFormat="1" ht="7.5" customHeight="1" x14ac:dyDescent="0.2">
      <c r="A22" s="29"/>
      <c r="B22" s="49"/>
      <c r="C22" s="29"/>
      <c r="D22" s="29"/>
      <c r="E22" s="47"/>
      <c r="F22" s="50"/>
      <c r="G22"/>
      <c r="H22" s="29"/>
    </row>
    <row r="23" spans="1:8" s="7" customFormat="1" x14ac:dyDescent="0.2">
      <c r="A23" s="16" t="s">
        <v>19</v>
      </c>
      <c r="B23" s="84">
        <f>D19/C19</f>
        <v>0.5</v>
      </c>
      <c r="C23" s="29"/>
      <c r="D23" s="29"/>
      <c r="E23" s="47"/>
      <c r="F23" s="52"/>
      <c r="G23"/>
      <c r="H23" s="29"/>
    </row>
    <row r="24" spans="1:8" s="7" customFormat="1" x14ac:dyDescent="0.2">
      <c r="A24" s="16" t="s">
        <v>20</v>
      </c>
      <c r="B24" s="84">
        <f>(B13*D13+B14*D14+B15*D15+B16*D16+B17*D17)/B21</f>
        <v>0.47604114285714288</v>
      </c>
      <c r="C24" s="29"/>
      <c r="D24" s="29"/>
      <c r="E24" s="29"/>
      <c r="F24" s="29"/>
      <c r="G24"/>
      <c r="H24" s="29"/>
    </row>
    <row r="25" spans="1:8" s="7" customFormat="1" ht="27.75" customHeight="1" x14ac:dyDescent="0.2">
      <c r="A25" s="58" t="s">
        <v>21</v>
      </c>
      <c r="B25" s="85">
        <f>((B24-B23)*B21)/(SUM(C13:C16)/4)</f>
        <v>-4.1927999999999956</v>
      </c>
      <c r="C25" s="100" t="s">
        <v>89</v>
      </c>
      <c r="D25" s="106"/>
      <c r="E25" s="106"/>
      <c r="F25" s="107"/>
      <c r="G25"/>
      <c r="H25" s="8"/>
    </row>
    <row r="26" spans="1:8" s="7" customFormat="1" ht="18.600000000000001" customHeight="1" x14ac:dyDescent="0.2">
      <c r="A26" s="29"/>
      <c r="B26" s="56"/>
      <c r="C26" s="29"/>
      <c r="D26" s="29"/>
      <c r="E26" s="29"/>
      <c r="F26" s="29"/>
      <c r="G26"/>
      <c r="H26" s="29"/>
    </row>
    <row r="27" spans="1:8" s="7" customFormat="1" ht="26.1" customHeight="1" x14ac:dyDescent="0.2">
      <c r="A27" s="58" t="s">
        <v>23</v>
      </c>
      <c r="B27" s="79">
        <f>((B24-B23)*B21)/60</f>
        <v>-22.710999999999974</v>
      </c>
      <c r="C27" s="100" t="s">
        <v>22</v>
      </c>
      <c r="D27" s="101"/>
      <c r="E27" s="101"/>
      <c r="F27" s="29"/>
      <c r="G27"/>
      <c r="H27" s="29"/>
    </row>
    <row r="28" spans="1:8" s="7" customFormat="1" ht="18.600000000000001" customHeight="1" x14ac:dyDescent="0.2">
      <c r="A28" s="29"/>
      <c r="B28" s="56"/>
      <c r="C28" s="29"/>
      <c r="D28" s="29"/>
      <c r="E28" s="29"/>
      <c r="F28" s="29"/>
      <c r="G28"/>
      <c r="H28" s="29"/>
    </row>
    <row r="29" spans="1:8" s="7" customFormat="1" ht="49.5" customHeight="1" x14ac:dyDescent="0.2">
      <c r="A29" s="18" t="s">
        <v>24</v>
      </c>
      <c r="B29" s="86">
        <f>B23*5</f>
        <v>2.5</v>
      </c>
      <c r="C29" s="100" t="s">
        <v>74</v>
      </c>
      <c r="D29" s="106"/>
      <c r="E29" s="106"/>
      <c r="F29" s="106"/>
      <c r="G29"/>
      <c r="H29" s="8"/>
    </row>
    <row r="30" spans="1:8" s="7" customFormat="1" ht="49.5" customHeight="1" x14ac:dyDescent="0.2">
      <c r="A30" s="19"/>
      <c r="B30" s="48"/>
      <c r="C30" s="64"/>
      <c r="D30" s="67"/>
      <c r="E30" s="67"/>
      <c r="F30" s="67"/>
      <c r="G30"/>
      <c r="H30" s="8"/>
    </row>
    <row r="31" spans="1:8" s="7" customFormat="1" x14ac:dyDescent="0.2">
      <c r="A31" s="22" t="s">
        <v>90</v>
      </c>
      <c r="B31" s="29"/>
      <c r="C31" s="29"/>
      <c r="D31" s="29"/>
      <c r="E31" s="29"/>
      <c r="F31" s="29"/>
      <c r="G31"/>
      <c r="H31" s="8"/>
    </row>
    <row r="32" spans="1:8" s="7" customFormat="1" ht="7.5" customHeight="1" x14ac:dyDescent="0.2">
      <c r="A32" s="29"/>
      <c r="B32" s="29"/>
      <c r="C32" s="29"/>
      <c r="D32" s="29"/>
      <c r="E32" s="29"/>
      <c r="F32" s="29"/>
      <c r="G32"/>
      <c r="H32" s="29"/>
    </row>
    <row r="33" spans="1:7" s="7" customFormat="1" x14ac:dyDescent="0.2">
      <c r="A33" s="29" t="s">
        <v>91</v>
      </c>
      <c r="B33" s="29"/>
      <c r="C33" s="29"/>
      <c r="D33" s="29"/>
      <c r="E33" s="29"/>
      <c r="F33" s="29"/>
      <c r="G33"/>
    </row>
    <row r="34" spans="1:7" s="7" customFormat="1" x14ac:dyDescent="0.2">
      <c r="A34" s="29" t="s">
        <v>92</v>
      </c>
      <c r="B34" s="29"/>
      <c r="C34" s="29"/>
      <c r="D34" s="29"/>
      <c r="E34" s="29"/>
      <c r="F34" s="29"/>
      <c r="G34"/>
    </row>
    <row r="35" spans="1:7" s="7" customFormat="1" x14ac:dyDescent="0.2">
      <c r="A35" s="29" t="s">
        <v>67</v>
      </c>
      <c r="B35" s="29"/>
      <c r="C35" s="29"/>
      <c r="D35" s="29"/>
      <c r="E35" s="29"/>
      <c r="F35" s="29"/>
      <c r="G35"/>
    </row>
    <row r="36" spans="1:7" s="7" customFormat="1" x14ac:dyDescent="0.2">
      <c r="A36" s="29" t="s">
        <v>93</v>
      </c>
      <c r="B36" s="29"/>
      <c r="C36" s="29"/>
      <c r="D36" s="29"/>
      <c r="E36" s="29"/>
      <c r="F36" s="29"/>
      <c r="G36"/>
    </row>
    <row r="37" spans="1:7" s="7" customFormat="1" ht="7.5" customHeight="1" x14ac:dyDescent="0.2">
      <c r="A37" s="29"/>
      <c r="B37" s="29"/>
      <c r="C37" s="29"/>
      <c r="D37" s="29"/>
      <c r="E37" s="29"/>
      <c r="F37" s="29"/>
      <c r="G37"/>
    </row>
    <row r="38" spans="1:7" s="7" customFormat="1" x14ac:dyDescent="0.2">
      <c r="A38" s="12" t="s">
        <v>1</v>
      </c>
      <c r="B38" s="13" t="s">
        <v>2</v>
      </c>
      <c r="C38" s="12" t="s">
        <v>3</v>
      </c>
      <c r="D38" s="12" t="s">
        <v>4</v>
      </c>
      <c r="E38" s="12" t="s">
        <v>5</v>
      </c>
      <c r="F38" s="29"/>
      <c r="G38"/>
    </row>
    <row r="39" spans="1:7" s="7" customFormat="1" ht="38.25" x14ac:dyDescent="0.2">
      <c r="A39" s="12" t="s">
        <v>68</v>
      </c>
      <c r="B39" s="14" t="s">
        <v>8</v>
      </c>
      <c r="C39" s="15" t="s">
        <v>69</v>
      </c>
      <c r="D39" s="15" t="s">
        <v>70</v>
      </c>
      <c r="E39" s="16"/>
      <c r="F39" s="29"/>
      <c r="G39"/>
    </row>
    <row r="40" spans="1:7" s="7" customFormat="1" x14ac:dyDescent="0.2">
      <c r="A40" s="36" t="s">
        <v>11</v>
      </c>
      <c r="B40" s="39">
        <v>33</v>
      </c>
      <c r="C40" s="36">
        <v>325</v>
      </c>
      <c r="D40" s="36">
        <v>0</v>
      </c>
      <c r="E40" s="36"/>
      <c r="F40" s="29"/>
      <c r="G40"/>
    </row>
    <row r="41" spans="1:7" s="7" customFormat="1" x14ac:dyDescent="0.2">
      <c r="A41" s="36" t="s">
        <v>12</v>
      </c>
      <c r="B41" s="39">
        <v>38</v>
      </c>
      <c r="C41" s="36">
        <v>325</v>
      </c>
      <c r="D41" s="36">
        <v>0</v>
      </c>
      <c r="E41" s="36"/>
      <c r="F41" s="29"/>
      <c r="G41"/>
    </row>
    <row r="42" spans="1:7" s="7" customFormat="1" ht="37.5" customHeight="1" x14ac:dyDescent="0.2">
      <c r="A42" s="36" t="s">
        <v>13</v>
      </c>
      <c r="B42" s="39">
        <v>40</v>
      </c>
      <c r="C42" s="36">
        <v>325</v>
      </c>
      <c r="D42" s="36">
        <v>361</v>
      </c>
      <c r="E42" s="36"/>
      <c r="F42" s="23" t="s">
        <v>94</v>
      </c>
      <c r="G42"/>
    </row>
    <row r="43" spans="1:7" s="7" customFormat="1" ht="36" customHeight="1" x14ac:dyDescent="0.2">
      <c r="A43" s="36" t="s">
        <v>14</v>
      </c>
      <c r="B43" s="39">
        <v>40</v>
      </c>
      <c r="C43" s="36">
        <v>325</v>
      </c>
      <c r="D43" s="36">
        <v>361</v>
      </c>
      <c r="E43" s="36"/>
      <c r="F43" s="23" t="s">
        <v>94</v>
      </c>
      <c r="G43"/>
    </row>
    <row r="44" spans="1:7" s="7" customFormat="1" ht="56.25" x14ac:dyDescent="0.2">
      <c r="A44" s="36" t="s">
        <v>15</v>
      </c>
      <c r="B44" s="39">
        <v>39</v>
      </c>
      <c r="C44" s="94">
        <v>200</v>
      </c>
      <c r="D44" s="40">
        <v>222.2</v>
      </c>
      <c r="E44" s="40"/>
      <c r="F44" s="23" t="s">
        <v>95</v>
      </c>
      <c r="G44"/>
    </row>
    <row r="45" spans="1:7" s="7" customFormat="1" x14ac:dyDescent="0.2">
      <c r="A45" s="41" t="s">
        <v>86</v>
      </c>
      <c r="B45" s="42"/>
      <c r="C45" s="42"/>
      <c r="D45" s="43"/>
      <c r="E45" s="46"/>
      <c r="F45" s="29"/>
      <c r="G45"/>
    </row>
    <row r="46" spans="1:7" s="7" customFormat="1" ht="27" customHeight="1" x14ac:dyDescent="0.2">
      <c r="A46" s="17" t="s">
        <v>17</v>
      </c>
      <c r="B46" s="39">
        <f>SUM(B40:B44)</f>
        <v>190</v>
      </c>
      <c r="C46" s="83">
        <f>SUM(C40:C44)</f>
        <v>1500</v>
      </c>
      <c r="D46" s="46">
        <f>IF(0=E45,SUM(D40:D44),(SUM(D40:D43)+0.5*C44))</f>
        <v>944.2</v>
      </c>
      <c r="E46" s="46"/>
      <c r="F46" s="23" t="s">
        <v>88</v>
      </c>
      <c r="G46"/>
    </row>
    <row r="47" spans="1:7" s="7" customFormat="1" ht="10.5" customHeight="1" x14ac:dyDescent="0.2">
      <c r="A47" s="29"/>
      <c r="B47" s="29"/>
      <c r="C47" s="47"/>
      <c r="D47" s="29"/>
      <c r="E47" s="29"/>
      <c r="F47" s="29"/>
      <c r="G47"/>
    </row>
    <row r="48" spans="1:7" s="7" customFormat="1" x14ac:dyDescent="0.2">
      <c r="A48" s="16" t="s">
        <v>18</v>
      </c>
      <c r="B48" s="39">
        <f>SUM(B40*C40+B41*C41+B42*C42+B43*C43+B44*C44)</f>
        <v>56875</v>
      </c>
      <c r="C48" s="29"/>
      <c r="D48" s="29"/>
      <c r="E48" s="48"/>
      <c r="F48" s="29"/>
      <c r="G48"/>
    </row>
    <row r="49" spans="1:7" s="7" customFormat="1" ht="9.75" customHeight="1" x14ac:dyDescent="0.2">
      <c r="A49" s="29"/>
      <c r="B49" s="49"/>
      <c r="C49" s="29"/>
      <c r="D49" s="29"/>
      <c r="E49" s="47"/>
      <c r="F49" s="50"/>
      <c r="G49"/>
    </row>
    <row r="50" spans="1:7" s="7" customFormat="1" x14ac:dyDescent="0.2">
      <c r="A50" s="16" t="s">
        <v>19</v>
      </c>
      <c r="B50" s="84">
        <f>D46/C46</f>
        <v>0.62946666666666673</v>
      </c>
      <c r="C50" s="29"/>
      <c r="D50" s="29"/>
      <c r="E50" s="47"/>
      <c r="F50" s="52"/>
      <c r="G50"/>
    </row>
    <row r="51" spans="1:7" s="7" customFormat="1" x14ac:dyDescent="0.2">
      <c r="A51" s="16" t="s">
        <v>20</v>
      </c>
      <c r="B51" s="84">
        <f>(B40*D40+B41*D41+B42*D42+B43*D43+B44*D44)/B48</f>
        <v>0.66014593406593414</v>
      </c>
      <c r="C51" s="29"/>
      <c r="D51" s="29"/>
      <c r="E51" s="29"/>
      <c r="F51" s="29"/>
      <c r="G51"/>
    </row>
    <row r="52" spans="1:7" s="7" customFormat="1" ht="30" customHeight="1" x14ac:dyDescent="0.2">
      <c r="A52" s="58" t="s">
        <v>21</v>
      </c>
      <c r="B52" s="85">
        <f>((B51-B50)*B48)/(SUM(C40:C43)/4)</f>
        <v>5.3688717948717963</v>
      </c>
      <c r="C52" s="100" t="s">
        <v>89</v>
      </c>
      <c r="D52" s="106"/>
      <c r="E52" s="106"/>
      <c r="F52" s="107"/>
      <c r="G52"/>
    </row>
    <row r="53" spans="1:7" s="7" customFormat="1" ht="18" customHeight="1" x14ac:dyDescent="0.2">
      <c r="A53" s="19"/>
      <c r="B53" s="48"/>
      <c r="C53" s="64"/>
      <c r="D53" s="67"/>
      <c r="E53" s="67"/>
      <c r="F53" s="24"/>
      <c r="G53"/>
    </row>
    <row r="54" spans="1:7" s="7" customFormat="1" ht="30" customHeight="1" x14ac:dyDescent="0.2">
      <c r="A54" s="58" t="s">
        <v>23</v>
      </c>
      <c r="B54" s="79">
        <f>((B51-B50)*B48)/60</f>
        <v>29.081388888888895</v>
      </c>
      <c r="C54" s="100" t="s">
        <v>22</v>
      </c>
      <c r="D54" s="101"/>
      <c r="E54" s="101"/>
      <c r="F54" s="29"/>
      <c r="G54"/>
    </row>
    <row r="55" spans="1:7" s="7" customFormat="1" ht="6" customHeight="1" x14ac:dyDescent="0.2">
      <c r="A55" s="29"/>
      <c r="B55" s="56"/>
      <c r="C55" s="29"/>
      <c r="D55" s="29"/>
      <c r="E55" s="29"/>
      <c r="F55" s="29"/>
      <c r="G55"/>
    </row>
    <row r="56" spans="1:7" s="7" customFormat="1" ht="51.75" customHeight="1" x14ac:dyDescent="0.2">
      <c r="A56" s="18" t="s">
        <v>24</v>
      </c>
      <c r="B56" s="86">
        <f>B50*5</f>
        <v>3.1473333333333335</v>
      </c>
      <c r="C56" s="100" t="s">
        <v>74</v>
      </c>
      <c r="D56" s="106"/>
      <c r="E56" s="106"/>
      <c r="F56" s="106"/>
      <c r="G56"/>
    </row>
    <row r="57" spans="1:7" x14ac:dyDescent="0.2">
      <c r="A57" s="27" t="s">
        <v>96</v>
      </c>
      <c r="B57" s="32"/>
      <c r="C57" s="32"/>
      <c r="D57" s="32"/>
      <c r="E57" s="32"/>
      <c r="F57" s="32"/>
      <c r="G57" s="68"/>
    </row>
    <row r="58" spans="1:7" x14ac:dyDescent="0.2">
      <c r="A58" s="32"/>
      <c r="B58" s="32"/>
      <c r="C58" s="32"/>
      <c r="D58" s="32"/>
      <c r="E58" s="32"/>
      <c r="F58" s="32"/>
      <c r="G58" s="68"/>
    </row>
    <row r="59" spans="1:7" x14ac:dyDescent="0.2">
      <c r="A59" s="1" t="s">
        <v>108</v>
      </c>
      <c r="B59" s="32"/>
      <c r="C59" s="32"/>
      <c r="D59" s="32"/>
      <c r="E59" s="32"/>
      <c r="F59" s="32"/>
      <c r="G59" s="68"/>
    </row>
    <row r="60" spans="1:7" x14ac:dyDescent="0.2">
      <c r="A60" s="1" t="s">
        <v>76</v>
      </c>
      <c r="B60" s="32"/>
      <c r="C60" s="32"/>
      <c r="D60" s="32"/>
      <c r="E60" s="32"/>
      <c r="F60" s="32"/>
      <c r="G60" s="68"/>
    </row>
    <row r="61" spans="1:7" x14ac:dyDescent="0.2">
      <c r="A61" s="32"/>
      <c r="B61" s="32"/>
      <c r="C61" s="32"/>
      <c r="D61" s="32"/>
      <c r="E61" s="32"/>
      <c r="F61" s="32"/>
      <c r="G61" s="68"/>
    </row>
    <row r="62" spans="1:7" x14ac:dyDescent="0.2">
      <c r="A62" s="3" t="s">
        <v>1</v>
      </c>
      <c r="B62" s="9" t="s">
        <v>2</v>
      </c>
      <c r="C62" s="3" t="s">
        <v>3</v>
      </c>
      <c r="D62" s="3" t="s">
        <v>4</v>
      </c>
      <c r="E62" s="3" t="s">
        <v>5</v>
      </c>
      <c r="F62" s="32"/>
      <c r="G62" s="3" t="s">
        <v>6</v>
      </c>
    </row>
    <row r="63" spans="1:7" ht="38.25" x14ac:dyDescent="0.2">
      <c r="A63" s="3" t="s">
        <v>68</v>
      </c>
      <c r="B63" s="10" t="s">
        <v>8</v>
      </c>
      <c r="C63" s="4" t="s">
        <v>69</v>
      </c>
      <c r="D63" s="4" t="s">
        <v>70</v>
      </c>
      <c r="E63" s="5"/>
      <c r="F63" s="32"/>
      <c r="G63" s="4" t="s">
        <v>77</v>
      </c>
    </row>
    <row r="64" spans="1:7" x14ac:dyDescent="0.2">
      <c r="A64" s="36" t="s">
        <v>11</v>
      </c>
      <c r="B64" s="39">
        <v>33</v>
      </c>
      <c r="C64" s="36">
        <v>325</v>
      </c>
      <c r="D64" s="36">
        <v>0</v>
      </c>
      <c r="E64" s="36"/>
      <c r="F64" s="29"/>
      <c r="G64" s="69">
        <v>7</v>
      </c>
    </row>
    <row r="65" spans="1:7" x14ac:dyDescent="0.2">
      <c r="A65" s="36" t="s">
        <v>12</v>
      </c>
      <c r="B65" s="39">
        <v>38</v>
      </c>
      <c r="C65" s="36">
        <v>325</v>
      </c>
      <c r="D65" s="36">
        <v>0</v>
      </c>
      <c r="E65" s="36"/>
      <c r="F65" s="29"/>
      <c r="G65" s="69">
        <v>9</v>
      </c>
    </row>
    <row r="66" spans="1:7" x14ac:dyDescent="0.2">
      <c r="A66" s="36" t="s">
        <v>13</v>
      </c>
      <c r="B66" s="39">
        <v>40</v>
      </c>
      <c r="C66" s="36">
        <v>325</v>
      </c>
      <c r="D66" s="36">
        <v>325</v>
      </c>
      <c r="E66" s="36"/>
      <c r="F66" s="29"/>
      <c r="G66" s="69">
        <v>10</v>
      </c>
    </row>
    <row r="67" spans="1:7" x14ac:dyDescent="0.2">
      <c r="A67" s="36" t="s">
        <v>14</v>
      </c>
      <c r="B67" s="39">
        <v>40</v>
      </c>
      <c r="C67" s="36">
        <v>325</v>
      </c>
      <c r="D67" s="36">
        <v>325</v>
      </c>
      <c r="E67" s="36"/>
      <c r="F67" s="29"/>
      <c r="G67" s="69">
        <v>10</v>
      </c>
    </row>
    <row r="68" spans="1:7" x14ac:dyDescent="0.2">
      <c r="A68" s="36" t="s">
        <v>15</v>
      </c>
      <c r="B68" s="39">
        <v>39</v>
      </c>
      <c r="C68" s="36">
        <v>200</v>
      </c>
      <c r="D68" s="40">
        <v>200</v>
      </c>
      <c r="E68" s="40"/>
      <c r="F68" s="29"/>
      <c r="G68" s="69">
        <v>9</v>
      </c>
    </row>
    <row r="69" spans="1:7" x14ac:dyDescent="0.2">
      <c r="A69" s="41" t="s">
        <v>16</v>
      </c>
      <c r="B69" s="39"/>
      <c r="C69" s="36"/>
      <c r="D69" s="70"/>
      <c r="E69" s="46">
        <v>0</v>
      </c>
      <c r="F69" s="29"/>
      <c r="G69" s="65"/>
    </row>
    <row r="70" spans="1:7" x14ac:dyDescent="0.2">
      <c r="A70" s="17" t="s">
        <v>17</v>
      </c>
      <c r="B70" s="39">
        <f>SUM(B64:B68)</f>
        <v>190</v>
      </c>
      <c r="C70" s="46">
        <f>SUM(C64:C68)</f>
        <v>1500</v>
      </c>
      <c r="D70" s="46">
        <f>IF(0=E69,SUM(D64:D68),(SUM(D64:D67)+0.5*C68))</f>
        <v>850</v>
      </c>
      <c r="E70" s="46"/>
      <c r="F70" s="29"/>
      <c r="G70" s="36">
        <f>SUM(G64:G68)</f>
        <v>45</v>
      </c>
    </row>
    <row r="71" spans="1:7" x14ac:dyDescent="0.2">
      <c r="A71" s="32"/>
      <c r="B71" s="32"/>
      <c r="C71" s="71"/>
      <c r="D71" s="32"/>
      <c r="E71" s="32"/>
      <c r="F71" s="32"/>
      <c r="G71" s="71"/>
    </row>
    <row r="72" spans="1:7" x14ac:dyDescent="0.2">
      <c r="A72" s="5" t="s">
        <v>18</v>
      </c>
      <c r="B72" s="87">
        <f>SUM(B64*C64+B65*C65+B66*C66+B67*C67+B68*C68)</f>
        <v>56875</v>
      </c>
      <c r="C72" s="32"/>
      <c r="D72" s="32"/>
      <c r="E72" s="72"/>
      <c r="F72" s="32"/>
      <c r="G72" s="73">
        <f>SUM(G64*C64+G65*C65+G66*C66+G67*C67+G68*C68)</f>
        <v>13500</v>
      </c>
    </row>
    <row r="73" spans="1:7" x14ac:dyDescent="0.2">
      <c r="A73" s="32"/>
      <c r="B73" s="74"/>
      <c r="C73" s="32"/>
      <c r="D73" s="32"/>
      <c r="E73" s="71"/>
      <c r="F73" s="75"/>
      <c r="G73" s="68"/>
    </row>
    <row r="74" spans="1:7" x14ac:dyDescent="0.2">
      <c r="A74" s="5" t="s">
        <v>19</v>
      </c>
      <c r="B74" s="88">
        <f>D70/C70</f>
        <v>0.56666666666666665</v>
      </c>
      <c r="C74" s="32"/>
      <c r="D74" s="32"/>
      <c r="E74" s="71"/>
      <c r="F74" s="76"/>
      <c r="G74" s="89">
        <f>B74</f>
        <v>0.56666666666666665</v>
      </c>
    </row>
    <row r="75" spans="1:7" x14ac:dyDescent="0.2">
      <c r="A75" s="5" t="s">
        <v>20</v>
      </c>
      <c r="B75" s="88">
        <f>(B64*D64+B65*D65+B66*D66+B67*D67+B68*D68)/B72</f>
        <v>0.59428571428571431</v>
      </c>
      <c r="C75" s="32"/>
      <c r="D75" s="32"/>
      <c r="E75" s="32"/>
      <c r="F75" s="32"/>
      <c r="G75" s="89">
        <f>(G64*D64+G65*D65+G66*D66+G67*D67+G68*D68)/G72</f>
        <v>0.61481481481481481</v>
      </c>
    </row>
    <row r="76" spans="1:7" ht="25.5" x14ac:dyDescent="0.2">
      <c r="A76" s="58" t="s">
        <v>21</v>
      </c>
      <c r="B76" s="78">
        <f>((B75-B74)*B72)/(SUM(C64:C67)/4)</f>
        <v>4.8333333333333393</v>
      </c>
      <c r="C76" s="100" t="s">
        <v>78</v>
      </c>
      <c r="D76" s="101"/>
      <c r="E76" s="101"/>
      <c r="F76" s="32"/>
      <c r="G76" s="79">
        <f>((G75-G74)*G72)/(SUM(C64:C67)/4)</f>
        <v>2.0000000000000009</v>
      </c>
    </row>
    <row r="77" spans="1:7" x14ac:dyDescent="0.2">
      <c r="A77" s="19"/>
      <c r="B77" s="72"/>
      <c r="C77" s="64"/>
      <c r="D77" s="63"/>
      <c r="E77" s="63"/>
      <c r="F77" s="32"/>
      <c r="G77" s="72"/>
    </row>
    <row r="78" spans="1:7" ht="25.5" x14ac:dyDescent="0.2">
      <c r="A78" s="58" t="s">
        <v>23</v>
      </c>
      <c r="B78" s="79">
        <f>((B75-B74)*B72)/60</f>
        <v>26.180555555555589</v>
      </c>
      <c r="C78" s="100" t="s">
        <v>22</v>
      </c>
      <c r="D78" s="101"/>
      <c r="E78" s="101"/>
      <c r="F78" s="29"/>
      <c r="G78" s="79">
        <f>((G75-G74)*G72)/60</f>
        <v>10.833333333333337</v>
      </c>
    </row>
    <row r="79" spans="1:7" x14ac:dyDescent="0.2">
      <c r="A79" s="32"/>
      <c r="B79" s="80"/>
      <c r="C79" s="29"/>
      <c r="D79" s="29"/>
      <c r="E79" s="29"/>
      <c r="F79" s="29"/>
      <c r="G79" s="68"/>
    </row>
    <row r="80" spans="1:7" ht="55.5" customHeight="1" x14ac:dyDescent="0.2">
      <c r="A80" s="6" t="s">
        <v>24</v>
      </c>
      <c r="B80" s="90">
        <f>B74*5</f>
        <v>2.833333333333333</v>
      </c>
      <c r="C80" s="100" t="s">
        <v>74</v>
      </c>
      <c r="D80" s="106"/>
      <c r="E80" s="106"/>
      <c r="F80" s="106"/>
      <c r="G80" s="91">
        <f>G74*5*G72/B72</f>
        <v>0.67252747252747236</v>
      </c>
    </row>
    <row r="81" spans="1:8" x14ac:dyDescent="0.2">
      <c r="A81" s="11"/>
      <c r="B81" s="72"/>
      <c r="C81" s="32"/>
      <c r="D81" s="32"/>
      <c r="E81" s="32"/>
      <c r="F81" s="32"/>
      <c r="G81" s="68"/>
    </row>
    <row r="82" spans="1:8" ht="30.75" customHeight="1" x14ac:dyDescent="0.2">
      <c r="A82" s="104" t="s">
        <v>109</v>
      </c>
      <c r="B82" s="104"/>
      <c r="C82" s="104"/>
      <c r="D82" s="104"/>
      <c r="E82" s="104"/>
      <c r="F82" s="104"/>
      <c r="G82" s="105"/>
    </row>
    <row r="83" spans="1:8" x14ac:dyDescent="0.2">
      <c r="A83" s="61"/>
      <c r="B83" s="61"/>
      <c r="C83" s="61"/>
      <c r="D83" s="61"/>
      <c r="E83" s="61"/>
      <c r="F83" s="61"/>
      <c r="G83" s="92"/>
    </row>
    <row r="84" spans="1:8" x14ac:dyDescent="0.2">
      <c r="A84" s="3" t="s">
        <v>1</v>
      </c>
      <c r="B84" s="9" t="s">
        <v>2</v>
      </c>
      <c r="C84" s="3" t="s">
        <v>3</v>
      </c>
      <c r="D84" s="3" t="s">
        <v>4</v>
      </c>
      <c r="E84" s="3" t="s">
        <v>5</v>
      </c>
      <c r="F84" s="32"/>
      <c r="G84" s="3" t="s">
        <v>6</v>
      </c>
    </row>
    <row r="85" spans="1:8" ht="38.25" x14ac:dyDescent="0.2">
      <c r="A85" s="3" t="s">
        <v>68</v>
      </c>
      <c r="B85" s="10" t="s">
        <v>8</v>
      </c>
      <c r="C85" s="4" t="s">
        <v>69</v>
      </c>
      <c r="D85" s="4" t="s">
        <v>70</v>
      </c>
      <c r="E85" s="5"/>
      <c r="F85" s="32"/>
      <c r="G85" s="4" t="s">
        <v>77</v>
      </c>
    </row>
    <row r="86" spans="1:8" x14ac:dyDescent="0.2">
      <c r="A86" s="36" t="s">
        <v>11</v>
      </c>
      <c r="B86" s="39">
        <v>33</v>
      </c>
      <c r="C86" s="36">
        <v>325</v>
      </c>
      <c r="D86" s="36">
        <v>325</v>
      </c>
      <c r="E86" s="36"/>
      <c r="F86" s="29"/>
      <c r="G86" s="69">
        <v>26</v>
      </c>
      <c r="H86" s="39">
        <v>33</v>
      </c>
    </row>
    <row r="87" spans="1:8" x14ac:dyDescent="0.2">
      <c r="A87" s="36" t="s">
        <v>12</v>
      </c>
      <c r="B87" s="39">
        <v>38</v>
      </c>
      <c r="C87" s="36">
        <v>325</v>
      </c>
      <c r="D87" s="36">
        <v>325</v>
      </c>
      <c r="E87" s="36"/>
      <c r="F87" s="29"/>
      <c r="G87" s="69">
        <v>29</v>
      </c>
      <c r="H87" s="39">
        <v>38</v>
      </c>
    </row>
    <row r="88" spans="1:8" x14ac:dyDescent="0.2">
      <c r="A88" s="36" t="s">
        <v>13</v>
      </c>
      <c r="B88" s="39">
        <v>40</v>
      </c>
      <c r="C88" s="36">
        <v>325</v>
      </c>
      <c r="D88" s="36">
        <v>325</v>
      </c>
      <c r="E88" s="36"/>
      <c r="F88" s="29"/>
      <c r="G88" s="69">
        <v>30</v>
      </c>
      <c r="H88" s="39">
        <v>40</v>
      </c>
    </row>
    <row r="89" spans="1:8" x14ac:dyDescent="0.2">
      <c r="A89" s="36" t="s">
        <v>14</v>
      </c>
      <c r="B89" s="39">
        <v>40</v>
      </c>
      <c r="C89" s="36">
        <v>325</v>
      </c>
      <c r="D89" s="36">
        <v>325</v>
      </c>
      <c r="E89" s="36"/>
      <c r="F89" s="29"/>
      <c r="G89" s="69">
        <v>30</v>
      </c>
      <c r="H89" s="39">
        <v>40</v>
      </c>
    </row>
    <row r="90" spans="1:8" x14ac:dyDescent="0.2">
      <c r="A90" s="36" t="s">
        <v>15</v>
      </c>
      <c r="B90" s="39">
        <v>39</v>
      </c>
      <c r="C90" s="36">
        <v>200</v>
      </c>
      <c r="D90" s="36">
        <v>200</v>
      </c>
      <c r="E90" s="40"/>
      <c r="F90" s="29"/>
      <c r="G90" s="69">
        <v>30</v>
      </c>
      <c r="H90" s="39">
        <v>39</v>
      </c>
    </row>
    <row r="91" spans="1:8" x14ac:dyDescent="0.2">
      <c r="A91" s="41" t="s">
        <v>16</v>
      </c>
      <c r="B91" s="39"/>
      <c r="C91" s="36"/>
      <c r="D91" s="70"/>
      <c r="E91" s="46">
        <v>0</v>
      </c>
      <c r="F91" s="29"/>
      <c r="G91" s="65"/>
    </row>
    <row r="92" spans="1:8" x14ac:dyDescent="0.2">
      <c r="A92" s="17" t="s">
        <v>17</v>
      </c>
      <c r="B92" s="39">
        <f>SUM(B86:B90)</f>
        <v>190</v>
      </c>
      <c r="C92" s="46">
        <f>SUM(C86:C90)</f>
        <v>1500</v>
      </c>
      <c r="D92" s="46">
        <f>IF(0=E91,SUM(D86:D90),(SUM(D86:D89)+0.5*C90))</f>
        <v>1500</v>
      </c>
      <c r="E92" s="46"/>
      <c r="F92" s="29"/>
      <c r="G92" s="36">
        <f>SUM(G86:G90)</f>
        <v>145</v>
      </c>
    </row>
    <row r="93" spans="1:8" x14ac:dyDescent="0.2">
      <c r="A93" s="32"/>
      <c r="B93" s="32"/>
      <c r="C93" s="71"/>
      <c r="D93" s="32"/>
      <c r="E93" s="32"/>
      <c r="F93" s="32"/>
      <c r="G93" s="71"/>
    </row>
    <row r="94" spans="1:8" x14ac:dyDescent="0.2">
      <c r="A94" s="5" t="s">
        <v>18</v>
      </c>
      <c r="B94" s="87">
        <f>SUM(B86*C86+B87*C87+B88*C88+B89*C89+B90*C90)</f>
        <v>56875</v>
      </c>
      <c r="C94" s="32"/>
      <c r="D94" s="32"/>
      <c r="E94" s="72"/>
      <c r="F94" s="32"/>
      <c r="G94" s="73">
        <f>SUM(G86*C86+G87*C87+G88*C88+G89*C89+G90*C90)</f>
        <v>43375</v>
      </c>
    </row>
    <row r="95" spans="1:8" x14ac:dyDescent="0.2">
      <c r="A95" s="32"/>
      <c r="B95" s="74"/>
      <c r="C95" s="32"/>
      <c r="D95" s="32"/>
      <c r="E95" s="71"/>
      <c r="F95" s="75"/>
      <c r="G95" s="68"/>
    </row>
    <row r="96" spans="1:8" x14ac:dyDescent="0.2">
      <c r="A96" s="5" t="s">
        <v>19</v>
      </c>
      <c r="B96" s="93">
        <f>D92/C92</f>
        <v>1</v>
      </c>
      <c r="C96" s="32"/>
      <c r="D96" s="32"/>
      <c r="E96" s="71"/>
      <c r="F96" s="76"/>
      <c r="G96" s="77">
        <f>B96</f>
        <v>1</v>
      </c>
    </row>
    <row r="97" spans="1:7" x14ac:dyDescent="0.2">
      <c r="A97" s="5" t="s">
        <v>20</v>
      </c>
      <c r="B97" s="93">
        <f>(B86*D86+B87*D87+B88*D88+B89*D89+B90*D90)/B94</f>
        <v>1</v>
      </c>
      <c r="C97" s="32"/>
      <c r="D97" s="32"/>
      <c r="E97" s="32"/>
      <c r="F97" s="32"/>
      <c r="G97" s="77">
        <f>(G86*D86+G87*D87+G88*D88+G89*D89+G90*D90)/G94</f>
        <v>1</v>
      </c>
    </row>
    <row r="98" spans="1:7" ht="25.5" x14ac:dyDescent="0.2">
      <c r="A98" s="58" t="s">
        <v>23</v>
      </c>
      <c r="B98" s="78">
        <f>((B97-B96)*B94)/(SUM(C86:C89)/4)</f>
        <v>0</v>
      </c>
      <c r="C98" s="100" t="s">
        <v>78</v>
      </c>
      <c r="D98" s="101"/>
      <c r="E98" s="101"/>
      <c r="F98" s="32"/>
      <c r="G98" s="79">
        <f>((G97-G96)*G94)/(SUM(C86:C89)/4)</f>
        <v>0</v>
      </c>
    </row>
    <row r="99" spans="1:7" x14ac:dyDescent="0.2">
      <c r="A99" s="19"/>
      <c r="B99" s="72"/>
      <c r="C99" s="64"/>
      <c r="D99" s="63"/>
      <c r="E99" s="63"/>
      <c r="F99" s="32"/>
      <c r="G99" s="72"/>
    </row>
    <row r="100" spans="1:7" ht="25.5" x14ac:dyDescent="0.2">
      <c r="A100" s="58" t="s">
        <v>23</v>
      </c>
      <c r="B100" s="79">
        <f>((B97-B96)*B94)/60</f>
        <v>0</v>
      </c>
      <c r="C100" s="64"/>
      <c r="D100" s="63"/>
      <c r="E100" s="63"/>
      <c r="F100" s="32"/>
      <c r="G100" s="79">
        <f>((G97-G96)*G94)/60</f>
        <v>0</v>
      </c>
    </row>
    <row r="101" spans="1:7" ht="14.1" customHeight="1" x14ac:dyDescent="0.2">
      <c r="A101" s="32"/>
      <c r="B101" s="80"/>
      <c r="C101" s="32"/>
      <c r="D101" s="32"/>
      <c r="E101" s="32"/>
      <c r="F101" s="32"/>
      <c r="G101" s="68"/>
    </row>
    <row r="102" spans="1:7" ht="25.5" x14ac:dyDescent="0.2">
      <c r="A102" s="6" t="s">
        <v>24</v>
      </c>
      <c r="B102" s="81">
        <f>B96*5</f>
        <v>5</v>
      </c>
      <c r="C102" s="32"/>
      <c r="D102" s="32"/>
      <c r="E102" s="32"/>
      <c r="F102" s="32"/>
      <c r="G102" s="82">
        <f>G96*5*G94/B94</f>
        <v>3.8131868131868134</v>
      </c>
    </row>
    <row r="103" spans="1:7" x14ac:dyDescent="0.2">
      <c r="A103" s="11"/>
      <c r="B103" s="72"/>
      <c r="C103" s="32"/>
      <c r="D103" s="32"/>
      <c r="E103" s="32"/>
      <c r="F103" s="32"/>
      <c r="G103" s="68"/>
    </row>
    <row r="104" spans="1:7" x14ac:dyDescent="0.2">
      <c r="A104" s="102" t="s">
        <v>105</v>
      </c>
      <c r="B104" s="102"/>
      <c r="C104" s="102"/>
      <c r="D104" s="102"/>
      <c r="E104" s="102"/>
      <c r="F104" s="102"/>
      <c r="G104" s="103"/>
    </row>
    <row r="105" spans="1:7" x14ac:dyDescent="0.2">
      <c r="A105" s="103"/>
      <c r="B105" s="103"/>
      <c r="C105" s="103"/>
      <c r="D105" s="103"/>
      <c r="E105" s="103"/>
      <c r="F105" s="103"/>
      <c r="G105" s="103"/>
    </row>
    <row r="106" spans="1:7" x14ac:dyDescent="0.2">
      <c r="A106" s="103"/>
      <c r="B106" s="103"/>
      <c r="C106" s="103"/>
      <c r="D106" s="103"/>
      <c r="E106" s="103"/>
      <c r="F106" s="103"/>
      <c r="G106" s="103"/>
    </row>
  </sheetData>
  <mergeCells count="12">
    <mergeCell ref="A82:G82"/>
    <mergeCell ref="C98:E98"/>
    <mergeCell ref="A104:G106"/>
    <mergeCell ref="C27:E27"/>
    <mergeCell ref="C25:F25"/>
    <mergeCell ref="C29:F29"/>
    <mergeCell ref="C52:F52"/>
    <mergeCell ref="C56:F56"/>
    <mergeCell ref="C76:E76"/>
    <mergeCell ref="C78:E78"/>
    <mergeCell ref="C80:F80"/>
    <mergeCell ref="C54:E54"/>
  </mergeCells>
  <pageMargins left="0.7" right="0.7" top="0.75" bottom="0.75" header="0.3" footer="0.3"/>
  <pageSetup paperSize="9" orientation="portrait" horizontalDpi="0" verticalDpi="0"/>
  <rowBreaks count="3" manualBreakCount="3">
    <brk id="30" max="6" man="1"/>
    <brk id="56" max="6" man="1"/>
    <brk id="81"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65ea2c9-9f8a-48cd-824f-c006ab569948">
      <Terms xmlns="http://schemas.microsoft.com/office/infopath/2007/PartnerControls"/>
    </lcf76f155ced4ddcb4097134ff3c332f>
    <TaxCatchAll xmlns="9c351b73-f53a-42cd-b291-e7ddb5104556" xsi:nil="true"/>
    <Folder xmlns="b65ea2c9-9f8a-48cd-824f-c006ab56994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CEC Project Document" ma:contentTypeID="0x0101000F1575FD8F7F1C4BA81C177DF8967D8100B9CFF60742FC7F41A690BFD70A986C0101002CFE5CBD761BC54CA6536D54522AF8D2" ma:contentTypeVersion="46" ma:contentTypeDescription="" ma:contentTypeScope="" ma:versionID="f6aefdf2b840f62a985dbf63938570b8">
  <xsd:schema xmlns:xsd="http://www.w3.org/2001/XMLSchema" xmlns:xs="http://www.w3.org/2001/XMLSchema" xmlns:p="http://schemas.microsoft.com/office/2006/metadata/properties" xmlns:ns1="http://schemas.microsoft.com/sharepoint/v3" xmlns:ns2="e28079f4-9297-42f7-9f14-3c4fbfe1b3c9" xmlns:ns3="a3895b78-d0de-48eb-9f89-b3d6a41fe136" xmlns:ns4="d110ca29-4ff9-4d92-adb6-ec812222b852" targetNamespace="http://schemas.microsoft.com/office/2006/metadata/properties" ma:root="true" ma:fieldsID="c79ff5001e5d55b407a09b6cece2f533" ns1:_="" ns2:_="" ns3:_="" ns4:_="">
    <xsd:import namespace="http://schemas.microsoft.com/sharepoint/v3"/>
    <xsd:import namespace="e28079f4-9297-42f7-9f14-3c4fbfe1b3c9"/>
    <xsd:import namespace="a3895b78-d0de-48eb-9f89-b3d6a41fe136"/>
    <xsd:import namespace="d110ca29-4ff9-4d92-adb6-ec812222b852"/>
    <xsd:element name="properties">
      <xsd:complexType>
        <xsd:sequence>
          <xsd:element name="documentManagement">
            <xsd:complexType>
              <xsd:all>
                <xsd:element ref="ns2:Directorate" minOccurs="0"/>
                <xsd:element ref="ns2:Service1" minOccurs="0"/>
                <xsd:element ref="ns2:Team" minOccurs="0"/>
                <xsd:element ref="ns1:DocumentSetDescription" minOccurs="0"/>
                <xsd:element ref="ns2:ProjectStatus" minOccurs="0"/>
                <xsd:element ref="ns2:ProjectType" minOccurs="0"/>
                <xsd:element ref="ns3:ProjectManager" minOccurs="0"/>
                <xsd:element ref="ns3:ProjectReferenceNumber" minOccurs="0"/>
                <xsd:element ref="ns3:ProjectStartDate" minOccurs="0"/>
                <xsd:element ref="ns3:ProjectPartners" minOccurs="0"/>
                <xsd:element ref="ns3:ProjectCloseDate" minOccurs="0"/>
                <xsd:element ref="ns2:SharedWithUsers" minOccurs="0"/>
                <xsd:element ref="ns2:SharedWithDetails" minOccurs="0"/>
                <xsd:element ref="ns4:MediaServiceDateTaken" minOccurs="0"/>
                <xsd:element ref="ns4:MediaServiceAutoTags" minOccurs="0"/>
                <xsd:element ref="ns4:MediaLengthInSeconds" minOccurs="0"/>
                <xsd:element ref="ns4:MediaServiceObjectDetectorVersions" minOccurs="0"/>
                <xsd:element ref="ns4:MediaServiceSearchProperties" minOccurs="0"/>
                <xsd:element ref="ns4:MediaServiceGenerationTime" minOccurs="0"/>
                <xsd:element ref="ns4:MediaServiceEventHashCode" minOccurs="0"/>
                <xsd:element ref="ns4:lcf76f155ced4ddcb4097134ff3c332f" minOccurs="0"/>
                <xsd:element ref="ns2:TaxCatchAll"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ocumentSetDescription" ma:index="11" nillable="true" ma:displayName="Description" ma:description="A description of the Document Set" ma:internalName="DocumentSetDescription">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28079f4-9297-42f7-9f14-3c4fbfe1b3c9" elementFormDefault="qualified">
    <xsd:import namespace="http://schemas.microsoft.com/office/2006/documentManagement/types"/>
    <xsd:import namespace="http://schemas.microsoft.com/office/infopath/2007/PartnerControls"/>
    <xsd:element name="Directorate" ma:index="8" nillable="true" ma:displayName="Directorate" ma:default="RESOURCES" ma:format="Dropdown" ma:internalName="Directorate">
      <xsd:simpleType>
        <xsd:restriction base="dms:Choice">
          <xsd:enumeration value="Chief Exec"/>
          <xsd:enumeration value="RESOURCES"/>
        </xsd:restriction>
      </xsd:simpleType>
    </xsd:element>
    <xsd:element name="Service1" ma:index="9" nillable="true" ma:displayName="Service" ma:default="Human RESOURCES" ma:internalName="Service1">
      <xsd:simpleType>
        <xsd:restriction base="dms:Text">
          <xsd:maxLength value="255"/>
        </xsd:restriction>
      </xsd:simpleType>
    </xsd:element>
    <xsd:element name="Team" ma:index="10" nillable="true" ma:displayName="Team" ma:default="Operational Excellence" ma:internalName="Team">
      <xsd:simpleType>
        <xsd:restriction base="dms:Text">
          <xsd:maxLength value="255"/>
        </xsd:restriction>
      </xsd:simpleType>
    </xsd:element>
    <xsd:element name="ProjectStatus" ma:index="12" nillable="true" ma:displayName="Project Status" ma:format="Dropdown" ma:internalName="ProjectStatus">
      <xsd:simpleType>
        <xsd:restriction base="dms:Choice">
          <xsd:enumeration value="In progress"/>
          <xsd:enumeration value="Closed"/>
        </xsd:restriction>
      </xsd:simpleType>
    </xsd:element>
    <xsd:element name="ProjectType" ma:index="13" nillable="true" ma:displayName="Project Type" ma:format="Dropdown" ma:internalName="ProjectType">
      <xsd:simpleType>
        <xsd:restriction base="dms:Choice">
          <xsd:enumeration value="Major"/>
          <xsd:enumeration value="Minor"/>
          <xsd:enumeration value="Standard"/>
          <xsd:enumeration value="Rejected"/>
        </xsd:restriction>
      </xsd:simple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30" nillable="true" ma:displayName="Taxonomy Catch All Column" ma:hidden="true" ma:list="{0e078c78-9cc9-40e4-a585-04aeef71fa8a}" ma:internalName="TaxCatchAll" ma:showField="CatchAllData" ma:web="e28079f4-9297-42f7-9f14-3c4fbfe1b3c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3895b78-d0de-48eb-9f89-b3d6a41fe136" elementFormDefault="qualified">
    <xsd:import namespace="http://schemas.microsoft.com/office/2006/documentManagement/types"/>
    <xsd:import namespace="http://schemas.microsoft.com/office/infopath/2007/PartnerControls"/>
    <xsd:element name="ProjectManager" ma:index="14" nillable="true" ma:displayName="Project Manager" ma:list="UserInfo" ma:SharePointGroup="0" ma:internalName="ProjectManag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ojectReferenceNumber" ma:index="15" nillable="true" ma:displayName="Project Reference Number" ma:internalName="ProjectReferenceNumber">
      <xsd:simpleType>
        <xsd:restriction base="dms:Text">
          <xsd:maxLength value="255"/>
        </xsd:restriction>
      </xsd:simpleType>
    </xsd:element>
    <xsd:element name="ProjectStartDate" ma:index="16" nillable="true" ma:displayName="Project Start Date" ma:default="[today]" ma:format="DateOnly" ma:internalName="ProjectStartDate">
      <xsd:simpleType>
        <xsd:restriction base="dms:DateTime"/>
      </xsd:simpleType>
    </xsd:element>
    <xsd:element name="ProjectPartners" ma:index="17" nillable="true" ma:displayName="Project Partners" ma:internalName="ProjectPartners">
      <xsd:simpleType>
        <xsd:restriction base="dms:Note">
          <xsd:maxLength value="255"/>
        </xsd:restriction>
      </xsd:simpleType>
    </xsd:element>
    <xsd:element name="ProjectCloseDate" ma:index="18" nillable="true" ma:displayName="Project Close Date" ma:format="DateOnly" ma:internalName="ProjectClos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d110ca29-4ff9-4d92-adb6-ec812222b852" elementFormDefault="qualified">
    <xsd:import namespace="http://schemas.microsoft.com/office/2006/documentManagement/types"/>
    <xsd:import namespace="http://schemas.microsoft.com/office/infopath/2007/PartnerControls"/>
    <xsd:element name="MediaServiceDateTaken" ma:index="21" nillable="true" ma:displayName="MediaServiceDateTaken" ma:hidden="true" ma:internalName="MediaServiceDateTaken" ma:readOnly="true">
      <xsd:simpleType>
        <xsd:restriction base="dms:Text"/>
      </xsd:simpleType>
    </xsd:element>
    <xsd:element name="MediaServiceAutoTags" ma:index="22" nillable="true" ma:displayName="Tags" ma:internalName="MediaServiceAutoTags"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GenerationTime" ma:index="26" nillable="true" ma:displayName="MediaServiceGenerationTime" ma:hidden="true" ma:internalName="MediaServiceGenerationTime" ma:readOnly="true">
      <xsd:simpleType>
        <xsd:restriction base="dms:Text"/>
      </xsd:simpleType>
    </xsd:element>
    <xsd:element name="MediaServiceEventHashCode" ma:index="27" nillable="true" ma:displayName="MediaServiceEventHashCode" ma:hidden="true" ma:internalName="MediaServiceEventHashCode" ma:readOnly="true">
      <xsd:simpleType>
        <xsd:restriction base="dms:Text"/>
      </xsd:simpleType>
    </xsd:element>
    <xsd:element name="lcf76f155ced4ddcb4097134ff3c332f" ma:index="29" nillable="true" ma:taxonomy="true" ma:internalName="lcf76f155ced4ddcb4097134ff3c332f" ma:taxonomyFieldName="MediaServiceImageTags" ma:displayName="Image Tags" ma:readOnly="false" ma:fieldId="{5cf76f15-5ced-4ddc-b409-7134ff3c332f}" ma:taxonomyMulti="true" ma:sspId="2ad7a3bc-0636-4612-977a-719313c42740" ma:termSetId="09814cd3-568e-fe90-9814-8d621ff8fb84" ma:anchorId="fba54fb3-c3e1-fe81-a776-ca4b69148c4d" ma:open="true" ma:isKeyword="false">
      <xsd:complexType>
        <xsd:sequence>
          <xsd:element ref="pc:Terms" minOccurs="0" maxOccurs="1"/>
        </xsd:sequence>
      </xsd:complexType>
    </xsd:element>
    <xsd:element name="MediaServiceOCR" ma:index="31"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ct:contentTypeSchema xmlns:ct="http://schemas.microsoft.com/office/2006/metadata/contentType" xmlns:ma="http://schemas.microsoft.com/office/2006/metadata/properties/metaAttributes" ct:_="" ma:_="" ma:contentTypeName="Document" ma:contentTypeID="0x01010014785348F6CA1147B842E0B6ECC21E76" ma:contentTypeVersion="23" ma:contentTypeDescription="Create a new document." ma:contentTypeScope="" ma:versionID="2f121caf1beece0de61384e8fc60638c">
  <xsd:schema xmlns:xsd="http://www.w3.org/2001/XMLSchema" xmlns:xs="http://www.w3.org/2001/XMLSchema" xmlns:p="http://schemas.microsoft.com/office/2006/metadata/properties" xmlns:ns2="b65ea2c9-9f8a-48cd-824f-c006ab569948" xmlns:ns3="9c351b73-f53a-42cd-b291-e7ddb5104556" targetNamespace="http://schemas.microsoft.com/office/2006/metadata/properties" ma:root="true" ma:fieldsID="2ad303c29eb9b0a7c2f8808b5c439684" ns2:_="" ns3:_="">
    <xsd:import namespace="b65ea2c9-9f8a-48cd-824f-c006ab569948"/>
    <xsd:import namespace="9c351b73-f53a-42cd-b291-e7ddb510455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element ref="ns3:SharedWithUsers" minOccurs="0"/>
                <xsd:element ref="ns3:SharedWithDetails" minOccurs="0"/>
                <xsd:element ref="ns2:Folder" minOccurs="0"/>
                <xsd:element ref="ns2:dcdf26be-ca56-4328-a0a7-abfb538fb60aCountryOrRegion" minOccurs="0"/>
                <xsd:element ref="ns2:dcdf26be-ca56-4328-a0a7-abfb538fb60aState" minOccurs="0"/>
                <xsd:element ref="ns2:dcdf26be-ca56-4328-a0a7-abfb538fb60aCity" minOccurs="0"/>
                <xsd:element ref="ns2:dcdf26be-ca56-4328-a0a7-abfb538fb60aPostalCode" minOccurs="0"/>
                <xsd:element ref="ns2:dcdf26be-ca56-4328-a0a7-abfb538fb60aStreet" minOccurs="0"/>
                <xsd:element ref="ns2:dcdf26be-ca56-4328-a0a7-abfb538fb60aGeoLoc" minOccurs="0"/>
                <xsd:element ref="ns2:dcdf26be-ca56-4328-a0a7-abfb538fb60aDisp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5ea2c9-9f8a-48cd-824f-c006ab5699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indexed="true"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4d9e7389-cbc4-4833-8de6-b7793c301985"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Folder" ma:index="23" nillable="true" ma:displayName="Folder" ma:format="Dropdown" ma:internalName="Folder">
      <xsd:simpleType>
        <xsd:restriction base="dms:Unknown"/>
      </xsd:simpleType>
    </xsd:element>
    <xsd:element name="dcdf26be-ca56-4328-a0a7-abfb538fb60aCountryOrRegion" ma:index="24" nillable="true" ma:displayName="Folder: Country/Region" ma:internalName="CountryOrRegion" ma:readOnly="true">
      <xsd:simpleType>
        <xsd:restriction base="dms:Text"/>
      </xsd:simpleType>
    </xsd:element>
    <xsd:element name="dcdf26be-ca56-4328-a0a7-abfb538fb60aState" ma:index="25" nillable="true" ma:displayName="Folder: State" ma:internalName="State" ma:readOnly="true">
      <xsd:simpleType>
        <xsd:restriction base="dms:Text"/>
      </xsd:simpleType>
    </xsd:element>
    <xsd:element name="dcdf26be-ca56-4328-a0a7-abfb538fb60aCity" ma:index="26" nillable="true" ma:displayName="Folder: City" ma:internalName="City" ma:readOnly="true">
      <xsd:simpleType>
        <xsd:restriction base="dms:Text"/>
      </xsd:simpleType>
    </xsd:element>
    <xsd:element name="dcdf26be-ca56-4328-a0a7-abfb538fb60aPostalCode" ma:index="27" nillable="true" ma:displayName="Folder: Postal Code" ma:internalName="PostalCode" ma:readOnly="true">
      <xsd:simpleType>
        <xsd:restriction base="dms:Text"/>
      </xsd:simpleType>
    </xsd:element>
    <xsd:element name="dcdf26be-ca56-4328-a0a7-abfb538fb60aStreet" ma:index="28" nillable="true" ma:displayName="Folder: Street" ma:internalName="Street" ma:readOnly="true">
      <xsd:simpleType>
        <xsd:restriction base="dms:Text"/>
      </xsd:simpleType>
    </xsd:element>
    <xsd:element name="dcdf26be-ca56-4328-a0a7-abfb538fb60aGeoLoc" ma:index="29" nillable="true" ma:displayName="Folder: Coordinates" ma:internalName="GeoLoc" ma:readOnly="true">
      <xsd:simpleType>
        <xsd:restriction base="dms:Unknown"/>
      </xsd:simpleType>
    </xsd:element>
    <xsd:element name="dcdf26be-ca56-4328-a0a7-abfb538fb60aDispName" ma:index="30" nillable="true" ma:displayName="Folder: Name" ma:internalName="DispNa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c351b73-f53a-42cd-b291-e7ddb5104556"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3fd0a8c3-15ae-43f9-9ec2-6a530e326024}" ma:internalName="TaxCatchAll" ma:showField="CatchAllData" ma:web="9c351b73-f53a-42cd-b291-e7ddb5104556">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C537782-4DF9-4205-9EE6-BA5FE5C08A84}">
  <ds:schemaRefs>
    <ds:schemaRef ds:uri="e28079f4-9297-42f7-9f14-3c4fbfe1b3c9"/>
    <ds:schemaRef ds:uri="http://purl.org/dc/elements/1.1/"/>
    <ds:schemaRef ds:uri="http://schemas.microsoft.com/office/2006/metadata/properties"/>
    <ds:schemaRef ds:uri="http://schemas.microsoft.com/office/2006/documentManagement/types"/>
    <ds:schemaRef ds:uri="d110ca29-4ff9-4d92-adb6-ec812222b852"/>
    <ds:schemaRef ds:uri="http://schemas.microsoft.com/sharepoint/v3"/>
    <ds:schemaRef ds:uri="http://purl.org/dc/terms/"/>
    <ds:schemaRef ds:uri="a3895b78-d0de-48eb-9f89-b3d6a41fe136"/>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4057CB66-EE3C-4922-B7F0-DCB3CF9B2ECB}">
  <ds:schemaRefs>
    <ds:schemaRef ds:uri="http://schemas.microsoft.com/sharepoint/v3/contenttype/forms"/>
  </ds:schemaRefs>
</ds:datastoreItem>
</file>

<file path=customXml/itemProps3.xml><?xml version="1.0" encoding="utf-8"?>
<ds:datastoreItem xmlns:ds="http://schemas.openxmlformats.org/officeDocument/2006/customXml" ds:itemID="{2DD4B708-6B7B-4754-A229-9DC7050BAA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28079f4-9297-42f7-9f14-3c4fbfe1b3c9"/>
    <ds:schemaRef ds:uri="a3895b78-d0de-48eb-9f89-b3d6a41fe136"/>
    <ds:schemaRef ds:uri="d110ca29-4ff9-4d92-adb6-ec812222b8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D16D006-8D9B-4903-9AA0-F266831FCE2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Calculator blank</vt:lpstr>
      <vt:lpstr>Calculator formulas</vt:lpstr>
      <vt:lpstr>Guidance_Explanatory Note</vt:lpstr>
      <vt:lpstr>Secondary Examples</vt:lpstr>
      <vt:lpstr>Primary Examples</vt:lpstr>
      <vt:lpstr>'Primary Examples'!Print_Area</vt:lpstr>
      <vt:lpstr>'Secondary Examples'!Print_Area</vt:lpstr>
      <vt:lpstr>'Calculator blank'!Print_Titles</vt:lpstr>
      <vt:lpstr>'Calculator formulas'!Print_Titles</vt:lpstr>
    </vt:vector>
  </TitlesOfParts>
  <Manager/>
  <Company>City of Edinburgh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lasec</dc:creator>
  <cp:keywords/>
  <dc:description/>
  <cp:lastModifiedBy>Stuart Swan</cp:lastModifiedBy>
  <cp:revision/>
  <dcterms:created xsi:type="dcterms:W3CDTF">2007-01-19T13:17:53Z</dcterms:created>
  <dcterms:modified xsi:type="dcterms:W3CDTF">2025-06-30T09:39:05Z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0x01010014785348F6CA1147B842E0B6ECC21E76</vt:lpwstr>
  </property>
</Properties>
</file>